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ZZZ COMVEX Backup\_0_PROJECTS\2023-10-11 MT DG OIT 153 2 mill\0007 CAIET DE SARCINI\04 CIVILE\04 CONSTRUCTII CIVILE 1 working docs\"/>
    </mc:Choice>
  </mc:AlternateContent>
  <xr:revisionPtr revIDLastSave="0" documentId="8_{8642A03C-87F4-400A-A1FC-118951A45074}" xr6:coauthVersionLast="47" xr6:coauthVersionMax="47" xr10:uidLastSave="{00000000-0000-0000-0000-000000000000}"/>
  <bookViews>
    <workbookView xWindow="-110" yWindow="-110" windowWidth="38620" windowHeight="21100" xr2:uid="{914D9729-AE6B-41A7-9924-F7F41D8FE86B}"/>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9" i="1" l="1"/>
  <c r="G228" i="1"/>
  <c r="G227" i="1"/>
  <c r="G226" i="1"/>
  <c r="G225" i="1"/>
  <c r="G224" i="1"/>
  <c r="G223" i="1"/>
  <c r="G222" i="1"/>
  <c r="G221" i="1"/>
  <c r="G220" i="1"/>
  <c r="G219" i="1"/>
  <c r="G218" i="1"/>
  <c r="G217" i="1"/>
  <c r="G216" i="1"/>
  <c r="G215" i="1"/>
  <c r="G214" i="1"/>
  <c r="G212" i="1" s="1"/>
  <c r="B214" i="1"/>
  <c r="B215" i="1" s="1"/>
  <c r="B216" i="1" s="1"/>
  <c r="B217" i="1" s="1"/>
  <c r="B218" i="1" s="1"/>
  <c r="B219" i="1" s="1"/>
  <c r="B220" i="1" s="1"/>
  <c r="B221" i="1" s="1"/>
  <c r="B222" i="1" s="1"/>
  <c r="B223" i="1" s="1"/>
  <c r="B224" i="1" s="1"/>
  <c r="B225" i="1" s="1"/>
  <c r="B226" i="1" s="1"/>
  <c r="B227" i="1" s="1"/>
  <c r="B228" i="1" s="1"/>
  <c r="B229" i="1" s="1"/>
  <c r="G213" i="1"/>
  <c r="G211" i="1"/>
  <c r="G210" i="1"/>
  <c r="G209" i="1"/>
  <c r="G208" i="1"/>
  <c r="G207" i="1"/>
  <c r="G206" i="1"/>
  <c r="G205" i="1"/>
  <c r="G204" i="1"/>
  <c r="G203" i="1"/>
  <c r="G202" i="1"/>
  <c r="G201" i="1"/>
  <c r="B201" i="1"/>
  <c r="B202" i="1" s="1"/>
  <c r="B203" i="1" s="1"/>
  <c r="B204" i="1" s="1"/>
  <c r="B205" i="1" s="1"/>
  <c r="B206" i="1" s="1"/>
  <c r="B207" i="1" s="1"/>
  <c r="B208" i="1" s="1"/>
  <c r="B209" i="1" s="1"/>
  <c r="B210" i="1" s="1"/>
  <c r="B211" i="1" s="1"/>
  <c r="G200" i="1"/>
  <c r="G199" i="1"/>
  <c r="G198" i="1"/>
  <c r="G197" i="1"/>
  <c r="G196" i="1"/>
  <c r="G188" i="1" s="1"/>
  <c r="G195" i="1"/>
  <c r="G194" i="1"/>
  <c r="G193" i="1"/>
  <c r="G192" i="1"/>
  <c r="G191" i="1"/>
  <c r="G190" i="1"/>
  <c r="B190" i="1"/>
  <c r="B191" i="1" s="1"/>
  <c r="B192" i="1" s="1"/>
  <c r="B193" i="1" s="1"/>
  <c r="B194" i="1" s="1"/>
  <c r="B195" i="1" s="1"/>
  <c r="B196" i="1" s="1"/>
  <c r="B197" i="1" s="1"/>
  <c r="B198" i="1" s="1"/>
  <c r="G189" i="1"/>
  <c r="G186" i="1"/>
  <c r="E185" i="1"/>
  <c r="G185" i="1" s="1"/>
  <c r="G184" i="1"/>
  <c r="G183" i="1"/>
  <c r="G182" i="1"/>
  <c r="G181" i="1"/>
  <c r="G180" i="1"/>
  <c r="G179" i="1"/>
  <c r="G171" i="1" s="1"/>
  <c r="G178" i="1"/>
  <c r="G177" i="1"/>
  <c r="G176" i="1"/>
  <c r="G175" i="1"/>
  <c r="G174" i="1"/>
  <c r="G173" i="1"/>
  <c r="B173" i="1"/>
  <c r="B174" i="1" s="1"/>
  <c r="B175" i="1" s="1"/>
  <c r="B176" i="1" s="1"/>
  <c r="B177" i="1" s="1"/>
  <c r="B178" i="1" s="1"/>
  <c r="B179" i="1" s="1"/>
  <c r="B180" i="1" s="1"/>
  <c r="B181" i="1" s="1"/>
  <c r="B182" i="1" s="1"/>
  <c r="B183" i="1" s="1"/>
  <c r="B184" i="1" s="1"/>
  <c r="B185" i="1" s="1"/>
  <c r="B186" i="1" s="1"/>
  <c r="G172" i="1"/>
  <c r="G170" i="1"/>
  <c r="G169" i="1"/>
  <c r="G168" i="1"/>
  <c r="G167" i="1"/>
  <c r="G166" i="1"/>
  <c r="G165" i="1"/>
  <c r="G164" i="1"/>
  <c r="G163" i="1"/>
  <c r="G162" i="1"/>
  <c r="G157" i="1" s="1"/>
  <c r="G161" i="1"/>
  <c r="G160" i="1"/>
  <c r="G159" i="1"/>
  <c r="B159" i="1"/>
  <c r="B160" i="1" s="1"/>
  <c r="B161" i="1" s="1"/>
  <c r="B162" i="1" s="1"/>
  <c r="B163" i="1" s="1"/>
  <c r="B164" i="1" s="1"/>
  <c r="B165" i="1" s="1"/>
  <c r="B166" i="1" s="1"/>
  <c r="B167" i="1" s="1"/>
  <c r="B168" i="1" s="1"/>
  <c r="B169" i="1" s="1"/>
  <c r="B170" i="1" s="1"/>
  <c r="G158" i="1"/>
  <c r="G156" i="1"/>
  <c r="G155" i="1"/>
  <c r="G154" i="1"/>
  <c r="G153" i="1"/>
  <c r="G152" i="1"/>
  <c r="G151" i="1"/>
  <c r="G150" i="1"/>
  <c r="G149" i="1"/>
  <c r="G148" i="1"/>
  <c r="G147" i="1"/>
  <c r="G146" i="1"/>
  <c r="G145" i="1"/>
  <c r="G143" i="1" s="1"/>
  <c r="B145" i="1"/>
  <c r="B146" i="1" s="1"/>
  <c r="B147" i="1" s="1"/>
  <c r="B148" i="1" s="1"/>
  <c r="B149" i="1" s="1"/>
  <c r="B150" i="1" s="1"/>
  <c r="B151" i="1" s="1"/>
  <c r="B152" i="1" s="1"/>
  <c r="B153" i="1" s="1"/>
  <c r="B154" i="1" s="1"/>
  <c r="B155" i="1" s="1"/>
  <c r="B156" i="1" s="1"/>
  <c r="G144" i="1"/>
  <c r="G142" i="1"/>
  <c r="G141" i="1"/>
  <c r="G140" i="1"/>
  <c r="G139" i="1"/>
  <c r="G138" i="1"/>
  <c r="G137" i="1"/>
  <c r="G136" i="1"/>
  <c r="G135" i="1"/>
  <c r="B135" i="1"/>
  <c r="B136" i="1" s="1"/>
  <c r="B137" i="1" s="1"/>
  <c r="B138" i="1" s="1"/>
  <c r="B139" i="1" s="1"/>
  <c r="B140" i="1" s="1"/>
  <c r="B141" i="1" s="1"/>
  <c r="B142" i="1" s="1"/>
  <c r="G134" i="1"/>
  <c r="G133" i="1"/>
  <c r="G132" i="1"/>
  <c r="G131" i="1"/>
  <c r="G130" i="1"/>
  <c r="G129" i="1"/>
  <c r="G128" i="1"/>
  <c r="G127" i="1"/>
  <c r="G119" i="1" s="1"/>
  <c r="G126" i="1"/>
  <c r="G125" i="1"/>
  <c r="G124" i="1"/>
  <c r="G123" i="1"/>
  <c r="G122" i="1"/>
  <c r="G121" i="1"/>
  <c r="B121" i="1"/>
  <c r="B122" i="1" s="1"/>
  <c r="B123" i="1" s="1"/>
  <c r="B124" i="1" s="1"/>
  <c r="B125" i="1" s="1"/>
  <c r="B126" i="1" s="1"/>
  <c r="B127" i="1" s="1"/>
  <c r="B128" i="1" s="1"/>
  <c r="B129" i="1" s="1"/>
  <c r="B130" i="1" s="1"/>
  <c r="B131" i="1" s="1"/>
  <c r="B132" i="1" s="1"/>
  <c r="G120" i="1"/>
  <c r="G117" i="1"/>
  <c r="G116" i="1"/>
  <c r="G115" i="1"/>
  <c r="G114" i="1"/>
  <c r="G113" i="1"/>
  <c r="G112" i="1"/>
  <c r="G111" i="1"/>
  <c r="G110" i="1"/>
  <c r="G109" i="1"/>
  <c r="G108" i="1"/>
  <c r="G107" i="1"/>
  <c r="G106" i="1"/>
  <c r="G105" i="1"/>
  <c r="G104" i="1"/>
  <c r="G103" i="1"/>
  <c r="G102" i="1"/>
  <c r="G101" i="1"/>
  <c r="G100" i="1"/>
  <c r="G99" i="1"/>
  <c r="G98" i="1"/>
  <c r="G97" i="1"/>
  <c r="G96" i="1"/>
  <c r="G95" i="1"/>
  <c r="G94" i="1"/>
  <c r="B94" i="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G93" i="1"/>
  <c r="G92" i="1" s="1"/>
  <c r="G91" i="1"/>
  <c r="G90" i="1"/>
  <c r="G89" i="1"/>
  <c r="G88" i="1"/>
  <c r="G87" i="1"/>
  <c r="G86" i="1"/>
  <c r="G85" i="1"/>
  <c r="G84" i="1"/>
  <c r="G83" i="1"/>
  <c r="G82" i="1"/>
  <c r="G81" i="1"/>
  <c r="G80" i="1"/>
  <c r="G79" i="1"/>
  <c r="B79" i="1"/>
  <c r="B80" i="1" s="1"/>
  <c r="B81" i="1" s="1"/>
  <c r="B82" i="1" s="1"/>
  <c r="B83" i="1" s="1"/>
  <c r="B84" i="1" s="1"/>
  <c r="B85" i="1" s="1"/>
  <c r="B86" i="1" s="1"/>
  <c r="B87" i="1" s="1"/>
  <c r="B88" i="1" s="1"/>
  <c r="B89" i="1" s="1"/>
  <c r="B90" i="1" s="1"/>
  <c r="B91" i="1" s="1"/>
  <c r="G78" i="1"/>
  <c r="G77" i="1"/>
  <c r="G76" i="1"/>
  <c r="G75" i="1"/>
  <c r="G65" i="1" s="1"/>
  <c r="G74" i="1"/>
  <c r="G73" i="1"/>
  <c r="G72" i="1"/>
  <c r="G71" i="1"/>
  <c r="G70" i="1"/>
  <c r="G69" i="1"/>
  <c r="G68" i="1"/>
  <c r="G67" i="1"/>
  <c r="B67" i="1"/>
  <c r="B68" i="1" s="1"/>
  <c r="B69" i="1" s="1"/>
  <c r="B70" i="1" s="1"/>
  <c r="B71" i="1" s="1"/>
  <c r="B72" i="1" s="1"/>
  <c r="B73" i="1" s="1"/>
  <c r="B74" i="1" s="1"/>
  <c r="B75" i="1" s="1"/>
  <c r="B76" i="1" s="1"/>
  <c r="G66" i="1"/>
  <c r="G64" i="1"/>
  <c r="G63" i="1"/>
  <c r="G62" i="1"/>
  <c r="G61" i="1"/>
  <c r="G60" i="1"/>
  <c r="G59" i="1"/>
  <c r="B59" i="1"/>
  <c r="B60" i="1" s="1"/>
  <c r="B61" i="1" s="1"/>
  <c r="B62" i="1" s="1"/>
  <c r="B63" i="1" s="1"/>
  <c r="B64" i="1" s="1"/>
  <c r="G58" i="1"/>
  <c r="B58" i="1"/>
  <c r="G57" i="1"/>
  <c r="G56" i="1" s="1"/>
  <c r="G55" i="1"/>
  <c r="G54" i="1"/>
  <c r="G53" i="1"/>
  <c r="G52" i="1"/>
  <c r="G51" i="1"/>
  <c r="G50" i="1"/>
  <c r="G49" i="1"/>
  <c r="G48" i="1"/>
  <c r="G47" i="1"/>
  <c r="G46" i="1"/>
  <c r="B46" i="1"/>
  <c r="B47" i="1" s="1"/>
  <c r="B48" i="1" s="1"/>
  <c r="B49" i="1" s="1"/>
  <c r="B50" i="1" s="1"/>
  <c r="B51" i="1" s="1"/>
  <c r="B52" i="1" s="1"/>
  <c r="B53" i="1" s="1"/>
  <c r="B54" i="1" s="1"/>
  <c r="B55" i="1" s="1"/>
  <c r="G45" i="1"/>
  <c r="G44" i="1"/>
  <c r="G43" i="1"/>
  <c r="G42" i="1"/>
  <c r="G41" i="1"/>
  <c r="G40" i="1"/>
  <c r="G36" i="1" s="1"/>
  <c r="G26" i="1" s="1"/>
  <c r="G39" i="1"/>
  <c r="G38" i="1"/>
  <c r="B38" i="1"/>
  <c r="B39" i="1" s="1"/>
  <c r="B40" i="1" s="1"/>
  <c r="B41" i="1" s="1"/>
  <c r="B42" i="1" s="1"/>
  <c r="B43" i="1" s="1"/>
  <c r="G37" i="1"/>
  <c r="G35" i="1"/>
  <c r="G34" i="1"/>
  <c r="G33" i="1"/>
  <c r="G32" i="1"/>
  <c r="G31" i="1"/>
  <c r="G30" i="1"/>
  <c r="G29" i="1"/>
  <c r="B29" i="1"/>
  <c r="B30" i="1" s="1"/>
  <c r="B31" i="1" s="1"/>
  <c r="B32" i="1" s="1"/>
  <c r="B33" i="1" s="1"/>
  <c r="B34" i="1" s="1"/>
  <c r="B35" i="1" s="1"/>
  <c r="G28" i="1"/>
  <c r="G27" i="1"/>
  <c r="G25" i="1"/>
  <c r="G24" i="1"/>
  <c r="G23" i="1"/>
  <c r="G22" i="1"/>
  <c r="G11" i="1" s="1"/>
  <c r="G21" i="1"/>
  <c r="G20" i="1"/>
  <c r="G19" i="1"/>
  <c r="G18" i="1"/>
  <c r="G17" i="1"/>
  <c r="G16" i="1"/>
  <c r="G15" i="1"/>
  <c r="G14" i="1"/>
  <c r="G13" i="1"/>
  <c r="B13" i="1"/>
  <c r="B14" i="1" s="1"/>
  <c r="B15" i="1" s="1"/>
  <c r="B16" i="1" s="1"/>
  <c r="B17" i="1" s="1"/>
  <c r="B18" i="1" s="1"/>
  <c r="B19" i="1" s="1"/>
  <c r="B20" i="1" s="1"/>
  <c r="B21" i="1" s="1"/>
  <c r="B22" i="1" s="1"/>
  <c r="B23" i="1" s="1"/>
  <c r="B24" i="1" s="1"/>
  <c r="B25" i="1" s="1"/>
  <c r="G12" i="1"/>
  <c r="G118" i="1" l="1"/>
  <c r="G230" i="1" s="1"/>
  <c r="G187" i="1"/>
  <c r="G231" i="1" l="1"/>
  <c r="G232" i="1"/>
</calcChain>
</file>

<file path=xl/sharedStrings.xml><?xml version="1.0" encoding="utf-8"?>
<sst xmlns="http://schemas.openxmlformats.org/spreadsheetml/2006/main" count="455" uniqueCount="262">
  <si>
    <t>Terminalul de cereale de la Dana 80 – Port Constanța Nord</t>
  </si>
  <si>
    <t xml:space="preserve">Proiect: Sporirea capacității de depozitare la Terminalul de Cereale de la Dana 80 </t>
  </si>
  <si>
    <t>din Portul Constanța Nord</t>
  </si>
  <si>
    <t>Cod SMIS: 312766</t>
  </si>
  <si>
    <t>Achiziția lucrărilor de execuție a construcții civile</t>
  </si>
  <si>
    <t>ANEXA C1 - CAIET DE SARCINI / DEVIZ OFERTA</t>
  </si>
  <si>
    <t>Obiectiv</t>
  </si>
  <si>
    <t>U.M.</t>
  </si>
  <si>
    <t>Cantitate</t>
  </si>
  <si>
    <t>Pret unitar (€/u.m.)</t>
  </si>
  <si>
    <t>Valoare (€)</t>
  </si>
  <si>
    <t>I</t>
  </si>
  <si>
    <t>EXECUTIE CUVA PREFABRICATA</t>
  </si>
  <si>
    <t>Curăţarea zonei pe care se va realiza cuva, cuprinzând strângere şi evacuare depuneri, spălare cu jet de apă şi aer sub presiune, inclusiv toate materialele, utilajele, echipamentele şi manopera necesare</t>
  </si>
  <si>
    <t>mp</t>
  </si>
  <si>
    <t>Cofraje pentru turnarea betonului, cuprinzând procurare materiale, fasonare, montare şi fixare, demolare după întărirea betonului, inclusiv toate materialele auxiliare, utilajele, echipamentele şi manopera necesare</t>
  </si>
  <si>
    <t>Beton clasa C16/20, cuprinzând procurare, turnare, prelucrare suprafaţă beton prin drişcuire, inclusiv toate materialele auxiliare, utilajele, echipamentele şi manopera necesare</t>
  </si>
  <si>
    <t>mc</t>
  </si>
  <si>
    <t>Trasarea pe suprafaţa betonului a conturului cuvei, cuprinzând materialele, echipamentele şi manopera necesare</t>
  </si>
  <si>
    <t>op</t>
  </si>
  <si>
    <t>Folie de polietilenă aşternută pe suprafaţa platformei de turnare, cuprinzând procurare, aşternere şi fixare, inclusiv materialele auxiliare, echipamentele şi manopera necesare</t>
  </si>
  <si>
    <t>Armături pentru realizarea cuvei, cuprinzând procurare, teste, montare pe distanţieri, legarea, inclusiv toate materialele auxiliare, echipamentele, utilajele şi manopera necesare</t>
  </si>
  <si>
    <t>kg</t>
  </si>
  <si>
    <t>Cofraje pentru turnarea betonului, cuprinzând procurare, ungere cu decofrol, montare, fixare, demontare, curăţare şi depozitare în vederea refolosirii, inclusiv toate materialele auxiliare, utilajele, echipamentele şi manopera necesare</t>
  </si>
  <si>
    <t>Beton clasa C35/45 preparat cu ciment rezistent la acţiunea mediului marin, cuprinzând procurare, prelevare, probe, teste laborator pe epruvete, turnarea în straturi de max. 50 cm grosime, vibrare, tratare pe timpul întăririi, inclusiv toate materialele auxiliare, utilajele, echipamentele şi manopera necesare</t>
  </si>
  <si>
    <t>Amenajarea rosturilor de turnare dintre radierul şi pereţii cuvei, prin buciardare şi spălare cu jet de apă şi aer sub presiune, cuprinzând toate materialele, echipamentele şi manopera necesare</t>
  </si>
  <si>
    <t>Tolă metalică 200 mm x 4 mm intre radier si perete, cuprinzând procurare, fasonare, montare, înnădire şi fixare, inclusiv materialele auxiliare, utilajele,  echipamentele şi manopera necesare</t>
  </si>
  <si>
    <t>ml</t>
  </si>
  <si>
    <t>Curăţare suprafaţă exterioară cuvă în vederea aplicării hidroizolaţiei cu peria de sârmă şi spălarea cu jet de apă şi aer sub presiune, cuprnzând toate materialele, echipamentele şi manopera necesare</t>
  </si>
  <si>
    <t>Hidroizolaţie (XYPEX) aplicată pe suprafaţa exterioară a cuvei, cuprinzând procurare materiale, preparare şi aplicare, inclusiv toate materialele auxiliare, utilajele, echipamentele şi manopera necesare - IGOLFLEX N</t>
  </si>
  <si>
    <t>Membrana HDPE cu crampoane</t>
  </si>
  <si>
    <t>Confecţie metalică pentru realizarea başei necesară evacuării apelor de infiltraţii, cuprinzând procurare materiale, confecţionare, curăţare, vopsire sau zincare, montare şi fixare pe poziţie, inclusiv toate materialele auxiliare, utilajele, echipamentele şi manopera necesare</t>
  </si>
  <si>
    <t>II</t>
  </si>
  <si>
    <t>EXECUTIE CELULE</t>
  </si>
  <si>
    <t>II.1</t>
  </si>
  <si>
    <t>RADIERE CELULE - 2 BUCATI</t>
  </si>
  <si>
    <t>Trasarea și materializarea pe teren a conturului excavațiilor, cuprinzând toate materialele, echipamentele și manopera necesare</t>
  </si>
  <si>
    <t>Excavaţii mecanice şi manuale pentru execuţia radierului celulelor, cuprinzând săparea propriu-zisă, încărcare în auto, transport la un depozit temporar indicat de Beneficiar, în vederea reutilizării ca material de umplutură, inclusiv toate materialele, utilajele, echipamentele şi manopera necesare</t>
  </si>
  <si>
    <t>Finisarea şi compactarea suprafeţei săpăturii, cuprinzând toate materialele auxiliare, utilajele, echipamentele şi manopera necesare</t>
  </si>
  <si>
    <t>Tăierea capetelor piloţilor la cotele din proiect, cuprinzând marcarea poziţiei de tăiere, tăierea cu flexul a betonului pe conturul trasat, pe o adâncime de max. 4 cm, spargerea betonului, îndreptarea şi curăţarea armăturii, inclusiv toate materialele, echipamentele şi manopera necesare</t>
  </si>
  <si>
    <t>Beton clasa C 20/25 pentru profilarea alveolei  în vederea turnării capitelurilor pilotilor din câmp, cuprinzând procurare, turnare manuala, tratare pe timpul întăririi, inclusiv materialele auxiliare, utilajele, echipamentele și manopera necesare</t>
  </si>
  <si>
    <t>Armătură pentru realizarea capitelor piloților din câmp, cuprinzând procurare, teste, fasonare și montare pe distanțieri  din beton, legare, inclusiv materialele auxiliare, utilajele, echipamentele și manopera necesare</t>
  </si>
  <si>
    <t>Beton clasă C 35/45, pentru execuție capiteluri, preparat cu ciment rezistent la acțiunea mediului marin și minim 400 kg de ciment/mc beton, cuprinzând procurare, prelucrare probe, teste, turnare și vibrare, inclusiv toate materialele auxiliare, utilajele, echipamentele și manopera necesare</t>
  </si>
  <si>
    <t xml:space="preserve">Transportul materialului excedentar, dupa realizarea umpluturilor, include incarcarea in auto, transportul in depozit D=9 km si descarcarea  </t>
  </si>
  <si>
    <t>to</t>
  </si>
  <si>
    <t>II.2</t>
  </si>
  <si>
    <t>RADIERE TUNEL - 2 BUCATI</t>
  </si>
  <si>
    <t>Beton de egalizare C 8/10 de 5 cm grosime, cuprinzând procurare și turnare, inclusiv toate materialele auxiliare, utilajele, echipamentele și manopera necesare</t>
  </si>
  <si>
    <t>Trasarea pe betonul de egalizare a conturului tunelului de sub celule, cuprinzând toate materialele, echipamentele și manopera necesare</t>
  </si>
  <si>
    <t>Armături pentru execuţia radierului tunelului, cuprinzând procurare, teste, fasonare, transport, montare pe distanţieri din beton sau PVC, legare, inclusiv materialele auxiliare, utilajele, echipamentele , utilajele şi manopera necesare</t>
  </si>
  <si>
    <t>Cofraje pentru turnarea radierului tunelului, cuprinzând procurare, ungere cu decofrol, montare, fixare, demontare, curăţare şi depozitare în vederea refolosirii, inclusiv materialele auxiliare, utilajele, echipamentele şi manopera necesare</t>
  </si>
  <si>
    <t>Profil de etanşare tip DR - 26 aplicat la exterior în dreptul rostului de betonare dintre radierul şi pereţii tunelului, cuprinzând procurare material, montare, înnădire etc., inclusiv toate materialele auxiliare, echipamentele şi manopera necesare - SIKA WATERBAR DF-24</t>
  </si>
  <si>
    <t>Profil de etanşare tip V – 24 gri aplicat la rosturile de dilataţie dintre tunelul din radierul celulelor şi cuva elevatorului şi între celule şi tunelul de legătură dintre celule, cuprinzând procurarea materialului, montare şi fixare, inclusiv toate materialele auxiliare, echipamentele şi manopera necesare - SIKA WATERBAR A-24</t>
  </si>
  <si>
    <t xml:space="preserve">Beton clasa C 35/45, în radierul tunelului, preparat cu ciment rezistent la acţiunea mediului marin, cuprinzând procurare, prelevare probe, efectuare teste de laborator, turnare, finisare suprafeţe prin periere, tratare pe timpul întăririi, inclusiv toate materialele auxiliare, utilajele, echipamentele şi manopera necesare </t>
  </si>
  <si>
    <t>II.3</t>
  </si>
  <si>
    <t>PERETI TUNEL</t>
  </si>
  <si>
    <t>Prelucrarea rosturilor de betonare dintre radierul şi pereţii tunelului, prin buciardare şi spălare cu jet de apă şi aer sub presiune, cuprinzând toate materialele, utilajele, echipamentele şi manopera necesare</t>
  </si>
  <si>
    <t>Armătură pentru execuţia pereţilor tunelului, cuprinzând procurare, teste, fasonare, transport şi montare cu distanţieri din beton sau PVC, inclusiv toate materialele suplimentare, utilajele, echipamentele şi manopera necesare</t>
  </si>
  <si>
    <t>Sudarea unei bare longitudinale de pe fiecare perete de toate barele verticale pentru asigurarea prizei de pământ, cuprinzând toate materialele, utilajele, echipamentele şi manopera necesare</t>
  </si>
  <si>
    <t>pct.</t>
  </si>
  <si>
    <t>Sudarea la capetele barei longitudinale conectată cu barele veticale, a unor cupoane de platbandă zincată Zn 40 x 40 mm cu lungimea de cca. 50 cm, cuprinzând procurare material, fasonare, montare, inclusiv materialele auxiliare, echipamentele şi manopera necesare</t>
  </si>
  <si>
    <t>Cofraje pentru execuţia pereţilor tunelului, cuprinzând procurare, ungere cu decafrol, montare, fixare, demontare, curăţare şi depozitare în vederea refolosirii, inclusiv toate materialele auxiliare, utilajele, echipamentele şi manopera necesare</t>
  </si>
  <si>
    <t>Profile de etanşare tip V – 26  montate la capetele tunelului cuprinzând procurare, fasonare, montare, fixare contra deplasărilor, lipire cu profilul similar din radier, inclusiv toate materialele auxiliare, utilajele, echipamentele şi manopera necesare - SIKA WATERBAR A-24</t>
  </si>
  <si>
    <t xml:space="preserve">Beton clasa C 35/45, preparat cu ciment rezistent la acţiunea mediului marin, cuprinzând procurare, prelevare probe, teste de laborator, turnare în straturi de max. 50 cm grosime, vibrare, tratare pe timpul întăririi, inclusiv toate materialele auxiliare, utilajele, echipamentele şi manopera necesare </t>
  </si>
  <si>
    <t>Pregătirea suprafeţei exterioare a pereţilor tunelului în vederea aplicării soluţiei de etanşare (impregnare) prin frecare cu peria mecanică de sârmă şi suflare cu jet de apă şi aer sub presiune, cuprinzând toate materialele auxiliare, utilajele, echipamentele şi manopera necesare</t>
  </si>
  <si>
    <t>Aplicarea soluţiei „XYPEX”, cuprinzând procurarea soluţiei, preparare, aplicare conform instrucțiunilor furnizorului, cuprinzând toate materialele auxiliare, utilajele, echipamentele şi manopera necesare - IGOLFLEX N</t>
  </si>
  <si>
    <t>Umpluturi cu material selectat provenit din excavaţii, între cota inferioară a săpăturii şi până la cota inferioară a stratului de piatră spartă de sub placa radierului, cuprinzând selectarea materialului provenit din săpătură, încărcare în auto, transport, descărcarea și împraștierea în straturi de max. 25 cm grosime, compactare până la obţinerea unui grad de compactare de 95 %, teste etc., inclusiv toate materialele auxiliare, utilajele, echipamentele şi manopera necesare</t>
  </si>
  <si>
    <t>II.4</t>
  </si>
  <si>
    <t>GRINDA PERIMETRALA</t>
  </si>
  <si>
    <t>Beton de egalizare clasa C 8/10, cuprinzând procurare şi punere în operă, inclusiv toate materialele auxiliare, utilajele, echipamentele şi manopera necesare</t>
  </si>
  <si>
    <t>Armătură pentru realizarea grinzii perimetrale, cuprinzând procurare, teste, fasonare, montare pe distanţieri din beton sau PVC, legare, inclusiv toate materialele auxiliare, utilajele, echipamentele şi manopera necesare</t>
  </si>
  <si>
    <t>Cofraje curbe pentru turnarea grinzii cuprinzând procurare, ungere cu decofrol, montare şi fixare, inclusiv toate materialele auxiliare, utilajele, echipamentele şi manopera necesare</t>
  </si>
  <si>
    <r>
      <t xml:space="preserve">Ţeavă metalică, </t>
    </r>
    <r>
      <rPr>
        <sz val="12"/>
        <color theme="1"/>
        <rFont val="Calibri"/>
        <family val="2"/>
      </rPr>
      <t>Ø</t>
    </r>
    <r>
      <rPr>
        <sz val="12"/>
        <color theme="1"/>
        <rFont val="Arial Narrow"/>
        <family val="2"/>
      </rPr>
      <t xml:space="preserve"> 419 x 4 mm, de legătură între canalele de aerare din interiorul celulei şi exteriorul celulei, cuprinzând procurare, fasonare, montare, fixare, inclusiv toate celelalte materiale auxiliare, utilajele, echipamentele şi manopera necesare</t>
    </r>
  </si>
  <si>
    <t>Cofraje pentru realizarea golurilor necesare montării ulterioare a buloanelor (ancore) de prindere a celulelor de fundaţie, cuprinzând procurare materiale, confecţionare, trasare poziţie, montare şi fixare, inclusiv toate materialele auxiliare, utilajele, echipamentele şi manopera necesare</t>
  </si>
  <si>
    <t>Beton clasa C 35/45 preparat cu ciment rezistent la mediul marin, cuprinzând procurare, prelevare probe, efectuare teste de laborator, turnare în straturi de max. 50 cm grosime, vibrare, protecţie pe timpul întăririi, inclusiv toate materialele auxiliare, utilajele, echipamentele şi manopera necesare</t>
  </si>
  <si>
    <t>Beton clasa C 35/45 preparat cu ciment rezistent la mediul marin şi agregate de max. 16 mm, turnat după montarea primului inel al celulei, finisare suprafaţă şi tratare pe timpul întăririi, inclusiv toate materialele auxiliare, utilajele, echipamentele şi manopera necesare</t>
  </si>
  <si>
    <t>Umplutură de o parte și de alta a grinzii perimetrale cu material selectat provenit din excavații, cuprinzând selectare material, transport, introducere, împrăștiere în stratri de max. 25 cm grosime, nivelare, compactare (grad de compactare de 97 %), inclusiv materialele auxiliare, utilajeke, echipamentele și manopera necesare</t>
  </si>
  <si>
    <t>II.5</t>
  </si>
  <si>
    <t>PLANSEU TUNEL</t>
  </si>
  <si>
    <t>Curăţarea cu peria de sârmă şi suflare cu aer sub presiune a suprafeţei radierului în vederea turnării betonului de pantă, cuprinzând toate materialele, utilajele, echipamentele şi manopera necesare</t>
  </si>
  <si>
    <t>Cofraje pentru turnarea betonului de pantă, cuprinzând procurare material, confecţionare, montare, fixare, demontare, inclusiv materialele auxiliare, utilajele, echipamentele şi manopera necesare</t>
  </si>
  <si>
    <t>Plasă de armătură cu ochiuri de 100 mm x 100 mm şi diametrul barei de 4 mm, cuprinzând procurare, fasonare, montare, inclusiv toate materialele auxiliare, utilajele, echipamentele şi manopera necesare</t>
  </si>
  <si>
    <t>Beton de pantă clasa C 35/45 preparat cu agregate cu granula maximă de 16 mm şi ciment rezistent la acţiunea mediului marin, cuprinzând procuare, prelvare probe, efectuate teste, turnare, prelucrare suprafaţă prin drişcuire, tratare pe timpul întăririi betonului, inclusiv materialele auxiliare, utilajele, echipamentele şi manopera necesare</t>
  </si>
  <si>
    <t>Cofraje pentru cofrarea infradosului tavanului tunelului, inclusiv popii de susţinere, cuprinzând procurarea tuturor materialelor, fasonarea, ungerea cu decofrol, montare şi fixare, inclusiv toate materialele auxiliare, utilajele, echipamentele şi manopera necesare</t>
  </si>
  <si>
    <t>Prelucrarea rostului de turnare dintre pereţii şi tavanul tunelului prin buciardare şi spălare cu jet de apă şi aer sub presiune, cuprinzând toate materialele auxiliare, echipamentele şi manopera necesare</t>
  </si>
  <si>
    <t>Cofraje pe părţile laterale ale planşeului şi pentru realizarea golurilor de golire de planşeu, cuprinzând procurare materiale, confecţionare, ungere cu decofrol, montare, fixare, demontare, curăţare, depozitare în vederea refolosirii, inclusiv toate materialele auxiliare, utilajele, echipamentele şi manopera necesare</t>
  </si>
  <si>
    <t>Armături pentru realizarea planşeului tunelului, cuprinzând procurare, teste, fasonare, montare pe distanţieri din beton sau material plastic, inclusiv materialele auxiliare, utilajele, echipamentele şi manopera necesare</t>
  </si>
  <si>
    <t>Profil de etanşare tip V – 24 gri , cuprinzând procurare, fasonare, lipire (înnădire) cu profilul din pereţi, inclusiv toate materialele auxiliare, utilajele, echipamentele şi manopera necesare - SIKA WATERBAR A-24</t>
  </si>
  <si>
    <t>Confecţii metalice pentru bordarea golurilor de descărcare din planşeul tunelului, cuprinzând procurare material, confecţionare, curăţare de rugină, pregătire pentru zincare, zincarea, montare pe poziţie, protecţia suprafeţelor aparente, inclusiv toate materialele auxiliare, utilajele, echipamentele şi manopera necesare</t>
  </si>
  <si>
    <t>Beton clasa C 35/45 preparat cu ciment rezistent la mediul marin, cuprinzând procurare, prelevare probe, teste de laborator, finisare suprafaţă beton prin sclivisire, tratare pe timpul întăririi, inclusiv toate materialele suplimentare, utilajele, echipamentele şi manopera necesare</t>
  </si>
  <si>
    <t>II.6</t>
  </si>
  <si>
    <t>PLACA RADIER</t>
  </si>
  <si>
    <t>Strat de piatră spartă sort 0 – 31,5 mm de 45 cm grosime medie după compactare, cuprinzând procurare piatră spartă, împrăştiere şi compactare, inclusiv materialele auxiliare, utilajele, echipamentele şi manopera necesare</t>
  </si>
  <si>
    <t>Beton de egalizare C 8/10 de 5 cm grosime pe pereţii alveolelor şi de 5 cm grosime pe suprafaţa stratului de piatră spartă, cuprinzând procurare, aşternere, nivelare, inclusiv toate materialele auxiliare, utilajele, echipamentele şi manopera necesare</t>
  </si>
  <si>
    <t>Prelucrare față interioara grindă perimetrală, perete tunel și capitele prin buciardere și spălare cu jet de apă și aer sub presiune, cuprinzând toate materialele, echipamentele și manopera necesare</t>
  </si>
  <si>
    <t>Armături pentru realizarea plăcii radierului (între tunel şi grinda perimetrală) şi a racordării cu piloţii din câmp, cuprinzând procurare, teste, fasonare şi montare, inclusiv materialele auxiliare, utilajele, echipamentele şi manopera necesare</t>
  </si>
  <si>
    <t>Beton clasa C 35/45 preparat cu ciment rezistent la acţiunea mediului marin, cuprinzând procurare, prelevare probe, teste de laborator, turnarea în straturi de max. 50 cm grosime, vibrare, finisare suprafaţă beton în dreptul canalelor de aerare prin drişcuire, tratare pe timpul întăririi, inclusiv materialele auxiliare, utilajele, echipamentele şi manopera necesare</t>
  </si>
  <si>
    <t>Pregătirea suprafeţei betonului din placă prin periere și spălare cu jet de apă şi aer sub presiune, cuprinzând toate materialele, utilajele, echipamentele şi manopera necesare</t>
  </si>
  <si>
    <t>Confecţii metalice pentru bordarea muchiilor canalelor de aerare, cuprinzând procurare materiale, confecţionare, curăţare, zincare, montare, acoperire suprafeţe aparente, inclusiv toate materialele auxiliare, utilajele, echipamentele şi manopera necesare</t>
  </si>
  <si>
    <t>Armături pentru realizarea canalelor de aerare, cuprinzând procurare, teste, fasonare, montare, fixare, inclusiv materialele auxiliare, utilajele, echipamentele și manopera necesare</t>
  </si>
  <si>
    <t>Cofraje pentru realizarea canalelor de aerare, cuprinzând procurare materiale, confecţionare, ungere cu decofrol, montare, fixare, demontare, curăţare şi depozitare în vederea refolosirii, inclusiv materialele auxiliare, utilajele, echipamentele şi manopera necesare</t>
  </si>
  <si>
    <t>Beton clasa C 35/45 preparat cu ciment rezistent la acţiunea mediului marin, cuprinzând procurare, prelevare probe, teste în laborator, turnare, vibrare, finisare suprafaţă beton prin drişcuire, tratare pe timpul îmtăririi, inclusiv toate materialele auxiliare, utilajele, echipamentele şi manopera necesare</t>
  </si>
  <si>
    <t>Mastic elastic turnat la interiorul celulelor, lângă peretele acestora, după montare, cuprinzând procurare şi punere în operă, inclusiv materialele auxiliare, utilajele, echipamentele şi manopera necesare</t>
  </si>
  <si>
    <t>Protectie de tip beton matat cu grosimea de 8 cm</t>
  </si>
  <si>
    <t>Hidroizolatii verticale tip Sikalastic 625</t>
  </si>
  <si>
    <t>Protectie hidroizolatie celula beton C35/45, Dmin 8 mm</t>
  </si>
  <si>
    <t>III</t>
  </si>
  <si>
    <t>TUNEL DE LEGATURA INTRE CELULE SI PRELUNGIRE TUNEL CAPAT DE EST</t>
  </si>
  <si>
    <t>Trasare pe teren a conturului pe care trebuie executată excavaţia pentru execuţia lucrărilor, cuprinzând toate materialele, echipamentele şi manopera necesare</t>
  </si>
  <si>
    <t xml:space="preserve">Excavaţii mecanice şi manuale, cuprinzând săpare, încărcare în auto, transport la depozit, descărcare, inclusiv toate materialele, utilajele, echipamentele şi manopera necesare </t>
  </si>
  <si>
    <t>Finisarea manuală a fundului săpăturii, inclusiv evacuarea materialului rezultat, cuprinzând toate materialele, echipamentele şi manopera necesare</t>
  </si>
  <si>
    <t>Compactarea suprafeţei săpăturii cu placa vibratoare şi maiul mecanic până la obţinerea unui grad de compactare de 95 %, cuprinzând toate materialele, echipamentele şi manopera necesare</t>
  </si>
  <si>
    <t>Strat de piatră spartă de 15 cm grosime după compactare, cuprinzând procurare material, introducere, împrăştiere, nivelare şi compactare până la obţinerea unui grad de compactare de 97 %, inclusiv toate materialele auxiliare, utilajele, echipamentele şi manopera necesare</t>
  </si>
  <si>
    <t>Beton de egalizare clasa C 8/10 de 5 cm grosime, cuprinzând procurare beton şi turnare, inclusiv materialele auxiliare, utilajele, echipamentele şi manopera necesare</t>
  </si>
  <si>
    <t>Armătură pentru realizarea tunelului şi a prelungirii, cuprinzând procurare, teste, fasonare, montare, inclusiv toate materialele auxiliare, utilajele, echipamentele şi manopera necesare</t>
  </si>
  <si>
    <t>Sudarea unei bare orizontale de pe peretele tunelului de toate barele transversale, cuprinzând toate materialele, echipamentele şi manopera necesare</t>
  </si>
  <si>
    <t>Sudarea de capetele barei longitudinale, sudată de cele transversale, a unor cupoane de platbandă zincată Zn 40 mm x 4mm de 50 cm lungime, cuprinzând toate materialele,  echipamentele şi manopera necesare</t>
  </si>
  <si>
    <t>Realizarea rostului de dilataţie de 20 mm grosime prin lipirea unui polistiren expandat de 20 mm grosime pe pereţii verticali ai celulelor, cuprinzând procurare materiale, echipamente şi manopera necesare</t>
  </si>
  <si>
    <t>Cofraje pentru turnarea betonului cuprinzând procurare, fasonare, ungere cu decofrol, montare, fixare, demontare, curăţare şi depozitare în vederea refolosirii, inclusiv toate materialele suplimentare, utilajele, echipamentele şi manopera necesare</t>
  </si>
  <si>
    <t>Cofraje pentru turnarea planşeului tunelului şi prelungirii, inclusiv popi de susţinere, cuprinzând procurare, fasonare, ungere cu decofrol, montare, sprijinire, demontare, curăţare, depozitare în vederea refolosirii și toate materialele auxiliare, utilajele, echipamentele şi manopera necesare</t>
  </si>
  <si>
    <t>Confecţii metalice pentru bordarea golului de acces și trepte de acces, cuprinzând procurare material, confecţionare, curăţare, zincare, montare, acoperire suprafeţe expuse, inclusiv  materiale, utilajele, echipamentele şi manopera necesare</t>
  </si>
  <si>
    <t>Beton clasa C 35/45 cuprinzând procurare, prelevare probe, teste de laborator, turnare în straturi de max. 50 cm grosime, finisare prin sclivisire a părţii superioare a tavanului tunelului, tratare pe timpul întăririi, inclusiv toate materialele suplimentare, utilajele, echipamentele şi manopera necesare</t>
  </si>
  <si>
    <t>Prelucrare rosturi de betonare între radier şi perete şi între perete şi planşeu, prin buciardare şi spălare cu jet de apă şi aer sub presiune, cuprinzând toate materialele, echipamentele şi manopera necesare</t>
  </si>
  <si>
    <t>Curăţare suprafaţă radier tunel prin frecare cu peria de sârmă şi spălare cu jet de apă şi aer sub presiune în vederea turnării betonului de pantă, cuprinzând toate materialele, echipamentele şi manopera necesare</t>
  </si>
  <si>
    <t>Cofraje pentru turnarea betonului de pantă, cuprinzând procurare materiale, confecţionare, montare, demontare, curăţare şi depozitare, inclusiv materialele auxiliare, echipamentele şi manopera necesare</t>
  </si>
  <si>
    <t>Beton clasa C 35/45 preparat cu agregate cu granula maximă de 16 mm şi ciment rezistent la acţiunea mediului marin, cuprinzând procurare, prelevare probe, teste de laborator, turnare, compactare, finisare suprafaţă prin drişcuire, protecţie pe timpul întăririi, inclusiv materialele auxiliare, utilajele, echipamentele şi manopera necesare</t>
  </si>
  <si>
    <t>Tolă metalică 200 mm x 4 mm, cuprinzând procurare, fasonare, montare, înnădire şi fixare, inclusiv materialele auxiliare, utilajele,  echipamentele şi manopera necesare</t>
  </si>
  <si>
    <t>Pregătirea suprafeţelor verticale exterioare ale tunelului şi prelungirii acestuia în vederea impermeabilizării cu soluţie XYPEX prin frecare cu perie de sârmă şi spălare cu jet de apă şi aer sub presiune, cuprinzând toate materialele, echipamentele şi manopera necesare</t>
  </si>
  <si>
    <t>Aplicare soluţie XYPEX pe suprafeţele exterioare, cuprinzând procurare şi aplicare conform instrucţiunilor producătorului, inclusiv materialele auxiliare, echipamentele şi manopera necesare - IGOLFLEX N</t>
  </si>
  <si>
    <t>Umplutură în jurul tunelului executată cu material selectat provenit din excavaţii, cuprinzând selectare material, încărcare în auto, transport, introducere şi împrăştiere în straturi de maxim 30 cm grosime după compactare, inclusiv toate celelalte materiale, utilajele, echipamentele şi manopera necesare</t>
  </si>
  <si>
    <t>Capac metalic pentru acoperirea golului de acces, cuprinzând procurare materiale, confecţionare, curăţare, zincare, montare, refacere zincare după montare, cuprinzând materiale suplimentare, utilajele, echipamentele şi manopera necesare</t>
  </si>
  <si>
    <t>Etanşarea rosturilor dintre tunelul de legătură şi radier celule şi între radier celule şi prelungire tunel, cu mastic elastic nebituminos, cuprinzând înlăturarea polistirenului expandat, curăţarea şi amorsarea suprafeţelor şi fundului rostului, introducere fund de rost, aplicarea masticului conform instrucţiunilor furnizorului, inclusiv toate materialele, utilajele, echipamentele şi manopera necesare</t>
  </si>
  <si>
    <t>IV</t>
  </si>
  <si>
    <t>CUVA ELEVATOR BE52 SI FUNDARE TURN TW2</t>
  </si>
  <si>
    <t>IV.1</t>
  </si>
  <si>
    <t>MONTARE CUVA PREFABRICATA DIN BETON ARMAT</t>
  </si>
  <si>
    <t>Trasarea pe teren a amprizei excavaţiei necesare realizării cuvei, cuprinzând toate materialele, echipamentele şi manopera necesare</t>
  </si>
  <si>
    <t>Excavaţii mecanice deasupra nivelului apei cuprinzând săpare cu descărcare directă în auto, transport, descărcare şi depozitare în vederea refolosirii, inclusiv toate materialele, utilajele,  echipamentele şi manopera necesare</t>
  </si>
  <si>
    <t>Excavaţii sub nivelul apei cu excavatorul sau macara echipată cu greifer, cu descărcare directă în auto, transport în depozit, descărcare, împingere cu buldozerul, inclusiv toate materialele, utilajele,  echipamentele şi manopera necesare</t>
  </si>
  <si>
    <t>Nivelarea grosieră cu cupa excavatorului sau greiferul a fundului săpăturii, cuprinzând toate materialele, utilajele şi manopera necesare</t>
  </si>
  <si>
    <t>Pat din piatră spartă sort 0 ÷ 63 mm pentru montarea cuvei prefabricate, cuprinzând procurare material, introducere în stratul de fundaţie cu macara echipată cu greifer, nivelare grosieră cu greiferul, inclusiv toate materialele auxiliare, utilajele,  echipamentele şi manopera necesare</t>
  </si>
  <si>
    <t>Nivelare fină cu ajutorul scafandrilor, similar metodei de la nivelarea patului cheurilor din blocuri, cuprinzând nivelarea, completări cu piatră spartă, înlăturarea pietrei sparte în exces, inclusiv toate materialele, echipamentele şi manopera necesare</t>
  </si>
  <si>
    <t>Efectuare ridicare batimetrică a patului de fundare după nivelare, cuprinzând toate materialele, utilajele,  echipamentele şi manopera necesare</t>
  </si>
  <si>
    <t>Rectificarea suprafeţei patului de fundare pentru încadrarea în toleranţe, efectuată cu scafandri, cuprinzând toate materialele, echipamentele, utilajele şi manopera necesare</t>
  </si>
  <si>
    <t>Montarea pe poziţie a cuvei prefabricate, cuprinzând legarea de urechile de manipulare, manevre pentru apropiere de locaţie, ghidare cu frânghii dacă va fi cazul, introducere în apă, cuprinzând toate materialele, utilajele,  echipamentele şi manopera necesare</t>
  </si>
  <si>
    <t>buc</t>
  </si>
  <si>
    <t>Verificarea poziţiei cuvei şi efectuarea manevrelor necesare pentru aducerea pe poziţia definitivă, cuprinzând toate materialele, utilajele,  echipamentele şi manopera necesare</t>
  </si>
  <si>
    <t>Fixarea pe poziţie definitivă a cuvei prin lestare (umplere parţială cu apă), cuprinzând toate materialele, utilajele,  echipamentele şi manopera necesare</t>
  </si>
  <si>
    <t>Execuţie umpluturi executate în jurul cuvei până la cota +0,45 m, cu piatră spartă, concomitent cu evacuarea apei dislocuită din piatra spartă, cuprinzând procurarea materialelor, introducerea în straturi, evacuarea apei, inclusiv toate materialele auxiliare, utilajele,  echipamentele şi manopera necesare</t>
  </si>
  <si>
    <t>Scoaterea apei de lestare din cuvă, cuprinzând toate materialele, echipamentele şi manopera necesare</t>
  </si>
  <si>
    <t>ore</t>
  </si>
  <si>
    <t>IV.2</t>
  </si>
  <si>
    <t>EXECUTIE CUVA INTRE COTELE +0.50 mMN SI COTA +1.75 mMN, H= 1.25 m</t>
  </si>
  <si>
    <t>Prelucrare rost de lucru de la cota +0,40 mMN prin buciardare şi spălare cu jet de apă şi aer sub presiune, cuprinzând toate materialele, echipamentele şi manopera necesare</t>
  </si>
  <si>
    <t>Armături pentru prelungirea cuvei, cuprinzând procurare, teste, fasonare, montare, inclusiv toate materialele auxiliare, utilajele,  echipamentele şi manopera necesare</t>
  </si>
  <si>
    <t>Cofraje pentru turnarea betonului, cuprinzând procurare, ungere cu decofrol, montare, fixare, demontare, curăţare, depozitare în vederea refolosirii, inclusiv materialele auxiliare, utilajele,  echipamentele şi echipamentele necesare</t>
  </si>
  <si>
    <t>Beton clasa C 35/45 preparat cu ciment rezistent la mediul marin, cuprinzând procurare, prelevare probe, teste de laborator, turnare în straturi de max. 50 cm grosime, vibrare, protecţie pe timpul întăririi, inclusiv materialele auxiliare, utilajele, echipamentele şi manopera necesare</t>
  </si>
  <si>
    <t>Tolă metalică 200 mm x 4 mm la rostul de lucru de la cota 
+0,40 m, cuprinzând procurare, fasonare, montare, înnădire şi fixare, inclusiv materialele auxiliare, utilajele,  echipamentele şi manopera necesare</t>
  </si>
  <si>
    <t>Prelucrare faţă exterioară tronson cuvă prin frecare cu peria de sârmă şi spălare cu jet de apă şi aer sub presiune, cuprinzând toate materialele, utilajele,  echipamentele şi manopera necesare</t>
  </si>
  <si>
    <t>Aplicare soluţii de impermeabilizare XYPEX conform cerinţelor furnizorului, cuprinzând procurare materiale, preparare şi aplicare, inclusiv  echipamentele şi manopera necesară - IGOLFLEX N</t>
  </si>
  <si>
    <t>Completare umplututură în jurul cuvei între cota +0,45 mMN şi cota +1,70 mMN cu piatră spartă, cuprinzând procurare piatră spartă, împrăştierea în straturi de max. 30 cm grosime, compactare până la obţinerea unui grad de compactare de 97 %, inclusiv materialele auxiliare, utilajele,  echipamentele şi manopera necesare</t>
  </si>
  <si>
    <t>IV.3</t>
  </si>
  <si>
    <t>FINALIZARE CUVA SI FUNDATIE TURN TW2</t>
  </si>
  <si>
    <t>Beton de egalizare clasa C 8/10, h = 5 cm, cuprinzând procurare, turnare, inclusiv materialele auxiliare, utilajele,  echipamentele şi manopera necesare</t>
  </si>
  <si>
    <t>Tăierea capetelor piloţilor cuprinzând marcarea poziţiei, taiere beton pe max. 5 cm adâncime, spargere beton, curăţarea şi îndreptarea armăturilor, evacuarea materialului rezultat, inclusiv toate materialele, utilajele,  echipamentele şi manopera necesare</t>
  </si>
  <si>
    <t>Pregătire rost de betonare, perete cuvă de la cota +1,75 m prin buciardare şi spălare cu jet de apă şi aer sub presiune, cuprinzând toate materialele, utilajele,  echipamentele şi manopera necesare</t>
  </si>
  <si>
    <t>Armături pentru execuţia parţii superioare a cuvei, cuprinzând procurare, teste, fasonare, montare pe distanţieri, legare etc., inclusiv materialele, utilajele,  echipamentele şi manopera necesare</t>
  </si>
  <si>
    <t>Confecţionare carcasă de buloane pentru montarea turnului TW2, cuprinzând procurare materiale, teste, fasonare, confecţionare, inclusiv materialele auxiliare, utilajele,  echipamentele şi manopera necesare</t>
  </si>
  <si>
    <t>Montarea pe poziţie a carcaselor de buloane, cuprinzând trasare, montare pe poziţie, protecţie capete buloane, verificare, corectare poziţie şi fixare pe poziţie finală, inclusiv materialele, utilajele,  echipamentele şi manopera necesare</t>
  </si>
  <si>
    <t>Cofraje pentru turnarea betonului, cuprinzând procurare, ungere cu decrofol, montare, fixare, demontare, curăţare şi depozitare în vederea refolosirii, inclusiv toate materialele, utilajele,  echipamentele şi manopera necesare</t>
  </si>
  <si>
    <t>Beton clasa C 35/45 preparat cu ciment rezistent la mediul marin, cuprinzând procurare, prelevare probe, teste laborator, turnare în straturi de max. 50 cm grosime, vibrare fără lovirea armăturii şi carcaselor de buloane, finisare suprafeţe prin drişcuire, tratare pe timpul întăririi, inclusiv materialele auxiliare, utilajele,  echipamentele şi manopera necesare</t>
  </si>
  <si>
    <t>Mortar de înaltă rezistenţă min. 50 N/mm2 sub talpa de bază a picioarelor turnului turnat după montarea definitivă a acestuia, cuprinzând procurare, preparare, turnare, protecţie pe timpul întăririi, inclusiv toate materialele auxiliare,  echipamentele şi manopera necesare - Sikagrout 340</t>
  </si>
  <si>
    <t xml:space="preserve">Prelucrare suprafață radier cuvă prin frecare cu peria de sârmă, spălare cu apă și aer sub presiune, în vederea aplicării betonului de pantă , cuprinzând toate materialele, echipamentele și manopera necesare </t>
  </si>
  <si>
    <t xml:space="preserve">Cofraje pentru turnarea betonului de pantă, cuprinzând procurare materiale, fasonare, montare, fixare, demontare, inclusiv materiale auxiliare, utilaje, echipamentele și manopera necesare </t>
  </si>
  <si>
    <t>Beton de pantă  de 10 cm grosime clasa C 35/45 preparat cu granule de până la 16 mm și ciment rezistent la mediul marin, cuprinzând procurare, turnare, tratare pe timpul întăririi, prelucrare suprafață prin dișcuire, incusiv materialele auxiliare, utilajele, echipamentele și manopere necesare</t>
  </si>
  <si>
    <t>Umplutură de completare executată în jurul cuvei între cotele + 1,70 m si intradosul fundației  platformei, executat în straturi de max. 25 cm grosime după compactare, cuprinzând  procurare material, introducere, împrăștiere, nivelare și compactare pâna la obținerea unui grad de compactare de 97%, inclusiv toate materialele auxiliare, utilajele, echipamentele și manopere necesare</t>
  </si>
  <si>
    <t>V</t>
  </si>
  <si>
    <t>FUNDATIE ELEVATOR BE51 SI TURN TW1</t>
  </si>
  <si>
    <t>Trasarea şi marcarea conturului excavaţiei, cuprinzând toate materialele, echipamentele şi manopera necesare</t>
  </si>
  <si>
    <t>Excavaţii pentru execuţia fundaţiei, cuprinzând săpare mecanică şi manuală, încărcare în auto, transport la depozit şi descărcare, inclusiv materiale auxiliare, utilajele, echipamentele şi manopera necesare</t>
  </si>
  <si>
    <t>Nivelarea şi compactarea suprafeţei săpăturii, cuprinzând toate materialele, utilajele, echipamentele şi manopera necesare</t>
  </si>
  <si>
    <t>Pat de piatra sparta de 15 cm grosime dupa compactare, cuprinzând procurare material, introducere, imprastiere, nivelare, compactare, inclusiv materiale auxiliare, utilaje, echipamentele si manopera necesara</t>
  </si>
  <si>
    <t>Beton clasa C 8/10 pentru execuţia stratului de egalizare, cuprinzând procurare şi punere în operă, inclusiv toate materialele auxiliare, utilajele, echipamentele şi manopera necesare</t>
  </si>
  <si>
    <t>Trasarea şi marcarea pe suprafaţa piloţilor a conturului pe care trebuie tăiaţi piloţii, cuprinzând toate materialele, utilajele, echipamentele şi manopera necesare</t>
  </si>
  <si>
    <t>Tăierea capetelor piloţilor la cota prevăzută în proiect, tăierea betonului pe max. 5 cm adâncime, spargerea betonului cu ciocanul pneumatic, curăţarea şi îndreptarea armăturilor, evacuarea materialului rezultat din spargerea betonului, inclusiv toate materialele, utilajele, echipamentele şi manopera necesare</t>
  </si>
  <si>
    <r>
      <t>Armături pentru execuţia fundaţiei TW</t>
    </r>
    <r>
      <rPr>
        <vertAlign val="subscript"/>
        <sz val="12"/>
        <color theme="1"/>
        <rFont val="Arial Narrow"/>
        <family val="2"/>
      </rPr>
      <t>1</t>
    </r>
    <r>
      <rPr>
        <sz val="12"/>
        <color theme="1"/>
        <rFont val="Arial Narrow"/>
        <family val="2"/>
      </rPr>
      <t>, cuprinzând procurare, teste, fasonare, trasare contur pe betonul de egalizare, montare, inclusiv toate materialele auxiliare, utilajele, echipamentele şi manopera necesare</t>
    </r>
  </si>
  <si>
    <t>Carcase de buloane pentru montarea turnului, cuprinzând procurare materiale, teste, confecţionare, montare şi fixare, inclusiv toate materialele, utilajele, echipamentele şi manopera necesare</t>
  </si>
  <si>
    <t>Cofraje pentru turnarea betonului în fundaţie cuprinzând procurare, ungere cu decofrol, montare, fixare, demontare, curăţare şi depozitare în vederea refolosirii, inclusiv toate materialele, utilajele, echipamentele şi manopera necesare</t>
  </si>
  <si>
    <t>Beton clasa C 35/45 pentru realizarea fundaţiei, cuprinzând procurare, prelevare probe, teste în laborator, turnare în straturi de max. 50 cm grosime, vibrare, finisare suprafaţă prin drişcuire, tratare pe timpul întăririi, inclusiv materialele auxiliare, utilajele, echipamentele şi manopera necesare</t>
  </si>
  <si>
    <t>Umplutură în jurul fundaţiei cu material selectat provenit din excavaţii, cuprinzând selectare material, transport, introducere, împrăştiere in straturi de max. 20,0 cm grosime, compactare fiecare strat pana la obtinerea unui grad de compactare de 97%, inclusiv materialele auxiliare, utilaje, echipamentele şi manopera necesare</t>
  </si>
  <si>
    <t>Mortar de înaltă rezistenţă sub placa de bază a picioarelor turnului, cuprinzând procurare materiale, curăţarea suprafeţei, prepararea şi turnarea mortarului, inclusiv toate materialele, utilajele, echipamentele şi manopera necesare -Sikagrout 340</t>
  </si>
  <si>
    <t>VI</t>
  </si>
  <si>
    <t>DESFACERE PLATFORMA EXISTENTA SI REFACEREA ACESTEIA DUPA EXECUTIA LUCRARILOR DE BAZA DIN INVESTITIE</t>
  </si>
  <si>
    <t>Trasarea și materializarea pe teren a limitelor suprafetei platformei care se va demola, cuprinzând toate materialele, utilajele, echipamentele și manopera necesare</t>
  </si>
  <si>
    <t>Tăierea betonului de la platforma existentă pentru separarea platformei ce se va dezafecta de cea care se va menține, cu disc diamantat, cuprinzând toate materialele, utilajele, echipamentele şi manopera necesare</t>
  </si>
  <si>
    <t>Demontarea capacelor de la canalul pluvial existent cuprinzand desfacerea, curatarea, transportul si depozitarea in locul specificat de Beneficiar, cuprinzând toate materialele, utilajele, echipamentele şi manopera necesare</t>
  </si>
  <si>
    <t>Spargerea betonului platformei cu piconul si cu ciocanul pneumatic in apropierea fundatiilor existente, cuprinzând toate materialele, utilajele, echipamentele şi manopera necesare, inclusiv incarcarea in auto, transport la 9 km, descărcare si împrăstiere</t>
  </si>
  <si>
    <t>Dezafectarea canalului pluvial si căminului, cuprinzând spargerea betonului tăierea armăturilor, încărcarea în auto a materialului provenit din spargerea betonului, încărcarea în auto, transport la 20 km, inclusiv  materialele, utilajele, echipamentele şi manopera necesare, inclusiv incarcarea in auto, transport la 9 km, descărcare si împrăstiere</t>
  </si>
  <si>
    <t>Nivelarea si compactarea terenului dupa executia fundatiilor din proiect, incluzând toate utilajele, echipamentele şi manopera necesare</t>
  </si>
  <si>
    <t>Completarea  cu piatra sparta a stratului de piatra existent (fosta fundație) h_m = 33 cm cuprinzând transport la locație, împrăștiere, compactare cu placa vibratoare si maiul mecanic, inclusiv toate materialele auxiliare, utilajele, echipamentele și manopera necesare</t>
  </si>
  <si>
    <t>Strat de nisip de 20mm grosime așternut pe suprafața patului de piatră spartă, cuprinzând procurare, compactare, inclusiv materialele auxiliare, utilajele, echipamentele și manopera necesare</t>
  </si>
  <si>
    <t>Folie de politilenă pentru turnarea betonului, cuprinzând procurare, așternere, fixare și toate materialele auxiliare, utilajele și echipamentele necesare (spor pentru petrecere la înnădiri 10 %)</t>
  </si>
  <si>
    <t>Cofraje pentru turnarea betonului, cuprinzând procurare materiale, confecționare, montare, ungere cu decofrol, demontare, curățare și depozitare, inclusiv materialele auxiliare, utilajele, echipamentele și manopera necesare</t>
  </si>
  <si>
    <t>Polistiren expandat de 10 mm grosime la contactul cu fundațiile noi și existente inclusiv materialele auxiliare, utilajele, echipamentele și manopera necesare</t>
  </si>
  <si>
    <t>Beton de clasa C 35/45 în grosime de 20 cm preparat cu ciment rezistent la condițiile mediului marin, cuprinzând procurare, prelevare probe, teste, introducere, împrăștiere, vibrare, nivelare, prelucrare suprafață prin periere, tratare pe timpul întăririi, inclusiv toate materialele auxiliare, utilajele, echipamentele și manopera necesare</t>
  </si>
  <si>
    <t>Tăierea rosturilor de contact și contracție cu disc diamantat, cuprinzând toate materialele, echipamentele și manopera necesare</t>
  </si>
  <si>
    <t>Pregătirea rosturilor în vederea etanșării prin extragerea polistirenului pe 2 cm adâncime și suflare cu jet de apă și aer sub presiune a tuturor rosturilor, cuprinzând toate materialele, echipamentele și manopera necesare</t>
  </si>
  <si>
    <t>Etanșarea tuturor rosturilor cu mastic elastic nebituminos, cuprinzând amorsarea pereților și fundului rosturilor cu emulsie, introducerea fundului de rost și amestecului conform instrucțiunilor furnizorului</t>
  </si>
  <si>
    <t>VII</t>
  </si>
  <si>
    <t>REFACERE CANALIZARE PLUVIALA</t>
  </si>
  <si>
    <t>VII.1</t>
  </si>
  <si>
    <t>TERASAMENTE</t>
  </si>
  <si>
    <t>Trasarea lucrarilor și materializarea pe teren, cuprinzând toate materialele, echipamentele și manopera necesare</t>
  </si>
  <si>
    <t>Dezafectarea țevilor existente Dn500, cuprinzând săpătura pentru dezvelirea acestora, tăierea tevilor in tronsoane de 4 m, încărcarea în auto a tevilor, transport la 20 km, inclusiv  materialele, utilajele, echipamentele şi manopera necesare</t>
  </si>
  <si>
    <t>Săpătură mecanică (80 % din cantitate) pentru execuție SP + cămine,  cuprinzând săpare cu descărcare în auto, transport în depozitul provizoriu în vederea refolosirii, incluzând toate utilajele, echipamentele şi manopera necesare</t>
  </si>
  <si>
    <t>Săpătură manuală, cuprinzând săparea, încărcare în auto şi transport în depozite provizorii din imediata vecinătate (20 % din cantitatea totală), incluzând toate materialele, utilajele, echipamentele şi manopera necesare</t>
  </si>
  <si>
    <t>Compactarea sub apă a fundului săpăturii realizată aferent SPAP, inclusiv toate materialele, utilajele, echipamentele şi manopera necesare</t>
  </si>
  <si>
    <t>Compactarea fundului săpăturii căminelor cu placa vibratoare până la atingerea unui grad de compactare de 95 % Proctor Normal, inclusiv toate materialele, utilajele, echipamentele şi manopera necesare</t>
  </si>
  <si>
    <t>Pat din piatră spartă la SPAP de 30 cm grosime, cuprinzând transport la locație, introducere, inclusiv toate materialele auxiliare, utilajele, echipamentele și manopera necesare</t>
  </si>
  <si>
    <t>Nivelarea patului stației de pompare din piatră spartă cu ajutorul scafandrilor, cuprinzând toate materialele, echipamentele și manopera necesare</t>
  </si>
  <si>
    <t>Pat din piatră spartă de 20 cm grosime după compactare la cămine, cuprinzând procurare material, introducere, implementare, compactare cu placă vibratoare până la obținerea unui grad de compactare de 95% Proctor modificat, inclusiv toate materialele auxiliare, utilajele, echipamentele și manopera necesare</t>
  </si>
  <si>
    <t>Umplutură cu material granular în jurul stației de pompare și căminelor, cuprinzând procurare material, introducere, înprăștiere în straturi, compactare, grad de compactare de 95% Proctor modificat, inclusiv toate materialele auxiliare, utilajele, echipamentele și manopera necesare</t>
  </si>
  <si>
    <t>VII.2</t>
  </si>
  <si>
    <t>LUCRARI DE CONSTRUCTII CAMINE</t>
  </si>
  <si>
    <t>Strat de beton de egalizare cămin C8/10, cuprinzând procurare, turnare, vibrare, protecţie pe timpul întăririi, inclusiv toate materialele auxiliare, utilajele, echipamentele şi manopera necesare</t>
  </si>
  <si>
    <t>Cofraje pentru turnarea betonului, cuprinzând procurare materiale, confecţionare, montare şi fixare, inclusiv  materialele, utilajele, echipamentele şi manopera necesare</t>
  </si>
  <si>
    <t>Armături pentru execuție cămine,  cuprinzând procurare armături, teste, fasonare şi montare, inclusiv materialele auxiliare, utilajele, echipamentele şi manopera necesare</t>
  </si>
  <si>
    <t xml:space="preserve">Beton C35/45, cuprinzând procurare, prelevare probe, confecţionare epruvete, teste, turnare, vibrare, protecţie pe timpul întăririi, inclusiv toate materialele auxiliare, utilajele, echipamentele şi manopera </t>
  </si>
  <si>
    <t>Tratare rost de lucru între radier și pereții căminelor  prin buciardare si suflare cu apa si aer comprimat, incluzând toate materialele, utilajele, echipamentele şi manopera necesare</t>
  </si>
  <si>
    <t>Amenajare platformă pentru turnare capace din beton armat, cuprinzând toate materialele, echipamentele şi manopera necesare</t>
  </si>
  <si>
    <t>Folie de polietilenă, cuprinzând procurare, debitare, montare şi fixare, inclusiv toate celelalte materiale, echipamente şi manopera necesare</t>
  </si>
  <si>
    <t>Tipare pentru turnarea capacelor, cuprinzând procurare materiale, confecţionare, montare, demontare, curăţare etc., inclusiv materialele auxiliare, echipamentele şi manopera necesare</t>
  </si>
  <si>
    <t>Armături pentru realizarea capacelor, cuprinzând procurare, teste, fasonare, montare, inclusiv materialele auxiliare, utilajele, echipamentele şi manopera necesare</t>
  </si>
  <si>
    <t>Rame si capace din fonta clasa de trafic D400, cuprinzând procurare, montare, inclusiv materialele auxiliare, utilajele, echipamentele şi manopera necesare</t>
  </si>
  <si>
    <t>Beton C 35/45 preparat cu ciment rezistent la acţiunea mediului marin, cuprinzând procurare beton, turnare, fasonare prin discuire, tratare pe timpul întăririi, , inclusiv materialele auxiliare, utilajele, echipamentele şi manopera necesare</t>
  </si>
  <si>
    <t>Montare capace pe poziţie, cuprinzând toate materialele, utilajele, echipamentele şi manopera necesare</t>
  </si>
  <si>
    <t>VII.3</t>
  </si>
  <si>
    <t>STATIE DE POMPARE SI CONDUCTE</t>
  </si>
  <si>
    <t>Conductă de refulare din PEID, PE100 RC, PN 10, De140x8,3 mm, montată pe peretele tunelului cu bride la 1,0 m, cuprinzând procurare, transport, montare, proba de presiune, cu toate materialele, echipamentele şi manopera necesare</t>
  </si>
  <si>
    <t>m</t>
  </si>
  <si>
    <t>Coturi pe conducta PEID, PE100 RC, PN 10, De140x8,3 mm, între stația de pompare și căminul C2, cuprinzând procurare, transport, montare, proba de presiune, cu toate materialele, echipamentele şi manopera necesare</t>
  </si>
  <si>
    <t>Conducta PVC, De400 mm, între căminul C1 și corp stație de pompare, cuprinzând procurare, transport, montare, proba de presiune, cu toate materialele, echipamentele şi manopera necesare</t>
  </si>
  <si>
    <t>Montare geotextil SECUTEX R 201 C in jurul conductelor, inclusiv toate materialele, utilajele, echipamentele şi manopera necesare (spor suprapunere 10%)</t>
  </si>
  <si>
    <t>Procurare SPAP  complet echipata alcătuit din bazin din beton ∅ interior = 2,30 m, 2 (două) pompe submersibile debit de 10 l/s fiecare, tablouri electrice, automatizare, etc, cuprinzând toate materialele, utilajele, echipamentele și manopera necesare</t>
  </si>
  <si>
    <t>Montarea pe poziție a corpului stației de pompare, inclusiv lestarea temporală cu apa, scoaterea apei după execuția umpluturilor, cuprinzând toate materialele, utilajele, echipamentele și manopera necesare</t>
  </si>
  <si>
    <t>Montare echipamente in stația de pompare, cuprinzând toate materialele, echipamentele si manopera necesare</t>
  </si>
  <si>
    <t>Execuție racordare stație de pompare la conducta de admisie și de refulare cuprinzand toate materialele, utilajele, echipamentele și manopera necesare</t>
  </si>
  <si>
    <t>Rame și capace din fonta rotunde clasa de trafic D400, cuprinzând procurare, montare, inclusiv materialele auxiliare, utilajele, echipamentele şi manopera necesare</t>
  </si>
  <si>
    <t>Rame și capace din fonta dreptunghiulare clasa de trafic D400, cuprinzând procurare, montare, inclusiv materialele auxiliare, utilajele, echipamentele şi manopera necesare</t>
  </si>
  <si>
    <t>Cofraje rotunde pentru turnarea betonului de completare, cuprinzând procurare materiale, confecţionare, montare şi fixare, inclusiv  materialele, utilajele, echipamentele şi manopera necesare</t>
  </si>
  <si>
    <r>
      <t xml:space="preserve">Armături (plasă sudată ∅ 5 m </t>
    </r>
    <r>
      <rPr>
        <sz val="12"/>
        <color theme="1"/>
        <rFont val="Calibri"/>
        <family val="2"/>
      </rPr>
      <t>Ø</t>
    </r>
    <r>
      <rPr>
        <sz val="12"/>
        <color theme="1"/>
        <rFont val="Arial Narrow"/>
        <family val="2"/>
      </rPr>
      <t xml:space="preserve"> ochi de 100 mm x 100 mm), cuprinzând procurare, teste, fasonare, montare, inclusiv materialele auxiliare, utilajele, echipamentele şi manopera necesare</t>
    </r>
  </si>
  <si>
    <t>Procurare şi turnare beton C35/45, cuprinzând procurare, prelevare probe, confecţionare epruvete, teste, turnare, vibrare, protecţie pe timpul întăririi, inclusiv toate materialele auxiliare, utilajele, echipamentele şi manopera necesare</t>
  </si>
  <si>
    <t xml:space="preserve">Piese de trecere etansa (6 ∅ 150 mm și 1 x 500 mm) prin peretii caminelor, tunelului si statiei de pompare, inclusiv materialele auxiliare, utilajele, echipamentele şi manopera necesare </t>
  </si>
  <si>
    <t xml:space="preserve">Conectarea tabloului de comanda si automatizare a stației la tabloul electric general </t>
  </si>
  <si>
    <t>Probe de funcționare a stației de pompare incluzând toate materialele, utilajele, echipamentele şi manopera necesare</t>
  </si>
  <si>
    <t>Pomparea apelor pluviale provenite din zona de Est pe perioada execuției lucrărilor investiției, cuprinzând toate materialele, utilajele, echipamentele și manopera necesare</t>
  </si>
  <si>
    <t>TOTAL GENERAL, exclusiv TVA (EURO)</t>
  </si>
  <si>
    <t>TVA 19 % (EURO)</t>
  </si>
  <si>
    <t>TOTAL  inclusiv TVA (EURO)</t>
  </si>
  <si>
    <t>ÎNTOCMIT,</t>
  </si>
  <si>
    <t>Djordje Krkljus</t>
  </si>
  <si>
    <t>Director Dezvoltare Cercetare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</si>
</sst>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Calibri"/>
      <family val="2"/>
      <scheme val="minor"/>
    </font>
    <font>
      <sz val="11"/>
      <color theme="1"/>
      <name val="Calibri"/>
      <family val="2"/>
      <scheme val="minor"/>
    </font>
    <font>
      <b/>
      <sz val="14"/>
      <color rgb="FF002060"/>
      <name val="Aptos Narrow"/>
      <family val="2"/>
    </font>
    <font>
      <sz val="11"/>
      <color theme="1"/>
      <name val="Arial Narrow"/>
      <family val="2"/>
    </font>
    <font>
      <b/>
      <sz val="11"/>
      <color theme="1"/>
      <name val="Arial Narrow"/>
      <family val="2"/>
    </font>
    <font>
      <b/>
      <sz val="12"/>
      <color theme="1"/>
      <name val="Arial Narrow"/>
      <family val="2"/>
    </font>
    <font>
      <b/>
      <sz val="14"/>
      <color theme="1"/>
      <name val="Arial Narrow"/>
      <family val="2"/>
    </font>
    <font>
      <sz val="14"/>
      <color theme="1"/>
      <name val="Arial Narrow"/>
      <family val="2"/>
    </font>
    <font>
      <sz val="12"/>
      <color theme="1"/>
      <name val="Arial Narrow"/>
      <family val="2"/>
    </font>
    <font>
      <sz val="12"/>
      <color theme="1"/>
      <name val="Calibri"/>
      <family val="2"/>
    </font>
    <font>
      <vertAlign val="subscript"/>
      <sz val="12"/>
      <color theme="1"/>
      <name val="Arial Narrow"/>
      <family val="2"/>
    </font>
  </fonts>
  <fills count="6">
    <fill>
      <patternFill patternType="none"/>
    </fill>
    <fill>
      <patternFill patternType="gray125"/>
    </fill>
    <fill>
      <patternFill patternType="solid">
        <fgColor theme="8" tint="0.79998168889431442"/>
        <bgColor indexed="64"/>
      </patternFill>
    </fill>
    <fill>
      <patternFill patternType="solid">
        <fgColor rgb="FFFFECB7"/>
        <bgColor indexed="64"/>
      </patternFill>
    </fill>
    <fill>
      <patternFill patternType="solid">
        <fgColor rgb="FFFFF2CC"/>
        <bgColor indexed="64"/>
      </patternFill>
    </fill>
    <fill>
      <patternFill patternType="solid">
        <fgColor theme="7" tint="0.79998168889431442"/>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auto="1"/>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auto="1"/>
      </left>
      <right/>
      <top style="medium">
        <color auto="1"/>
      </top>
      <bottom style="thin">
        <color auto="1"/>
      </bottom>
      <diagonal/>
    </border>
    <border>
      <left/>
      <right/>
      <top style="medium">
        <color indexed="64"/>
      </top>
      <bottom style="thin">
        <color indexed="64"/>
      </bottom>
      <diagonal/>
    </border>
    <border>
      <left/>
      <right style="thin">
        <color auto="1"/>
      </right>
      <top style="medium">
        <color auto="1"/>
      </top>
      <bottom style="thin">
        <color auto="1"/>
      </bottom>
      <diagonal/>
    </border>
  </borders>
  <cellStyleXfs count="2">
    <xf numFmtId="0" fontId="0" fillId="0" borderId="0"/>
    <xf numFmtId="43" fontId="1" fillId="0" borderId="0" applyFont="0" applyFill="0" applyBorder="0" applyAlignment="0" applyProtection="0"/>
  </cellStyleXfs>
  <cellXfs count="116">
    <xf numFmtId="0" fontId="0" fillId="0" borderId="0" xfId="0"/>
    <xf numFmtId="0" fontId="2" fillId="0" borderId="0" xfId="0" applyFont="1" applyAlignment="1">
      <alignment vertical="center"/>
    </xf>
    <xf numFmtId="0" fontId="2" fillId="0" borderId="0" xfId="0" applyFont="1"/>
    <xf numFmtId="4" fontId="2" fillId="0" borderId="0" xfId="0" applyNumberFormat="1" applyFont="1" applyAlignment="1">
      <alignment vertical="center"/>
    </xf>
    <xf numFmtId="0" fontId="2" fillId="0" borderId="0" xfId="0" applyFont="1" applyAlignment="1">
      <alignment vertical="center" wrapText="1"/>
    </xf>
    <xf numFmtId="0" fontId="2" fillId="2" borderId="1" xfId="0" applyFont="1" applyFill="1" applyBorder="1"/>
    <xf numFmtId="0" fontId="2" fillId="2" borderId="2" xfId="0" applyFont="1" applyFill="1" applyBorder="1"/>
    <xf numFmtId="0" fontId="2" fillId="2" borderId="2" xfId="0" applyFont="1" applyFill="1" applyBorder="1" applyAlignment="1">
      <alignment vertical="center"/>
    </xf>
    <xf numFmtId="4" fontId="2" fillId="2" borderId="2" xfId="0" applyNumberFormat="1" applyFont="1" applyFill="1" applyBorder="1" applyAlignment="1">
      <alignment vertical="center"/>
    </xf>
    <xf numFmtId="0" fontId="2" fillId="2" borderId="2" xfId="0" applyFont="1" applyFill="1" applyBorder="1" applyAlignment="1">
      <alignment vertical="center" wrapText="1"/>
    </xf>
    <xf numFmtId="0" fontId="2" fillId="2" borderId="3" xfId="0" applyFont="1" applyFill="1" applyBorder="1" applyAlignment="1">
      <alignment vertical="center"/>
    </xf>
    <xf numFmtId="0" fontId="2" fillId="2" borderId="4" xfId="0" applyFont="1" applyFill="1" applyBorder="1"/>
    <xf numFmtId="0" fontId="2" fillId="2" borderId="5" xfId="0" applyFont="1" applyFill="1" applyBorder="1"/>
    <xf numFmtId="0" fontId="2" fillId="2" borderId="5" xfId="0" applyFont="1" applyFill="1" applyBorder="1" applyAlignment="1">
      <alignment vertical="center"/>
    </xf>
    <xf numFmtId="4" fontId="2" fillId="2" borderId="5" xfId="0" applyNumberFormat="1" applyFont="1" applyFill="1" applyBorder="1" applyAlignment="1">
      <alignment vertical="center"/>
    </xf>
    <xf numFmtId="0" fontId="2" fillId="2" borderId="5" xfId="0" applyFont="1" applyFill="1" applyBorder="1" applyAlignment="1">
      <alignment vertical="center" wrapText="1"/>
    </xf>
    <xf numFmtId="0" fontId="2" fillId="2" borderId="6" xfId="0" applyFont="1" applyFill="1" applyBorder="1" applyAlignment="1">
      <alignment vertical="center"/>
    </xf>
    <xf numFmtId="0" fontId="2" fillId="2" borderId="7" xfId="0" applyFont="1" applyFill="1" applyBorder="1"/>
    <xf numFmtId="0" fontId="2" fillId="2" borderId="8" xfId="0" applyFont="1" applyFill="1" applyBorder="1"/>
    <xf numFmtId="0" fontId="2" fillId="2" borderId="8" xfId="0" applyFont="1" applyFill="1" applyBorder="1" applyAlignment="1">
      <alignment vertical="center"/>
    </xf>
    <xf numFmtId="4" fontId="2" fillId="2" borderId="8" xfId="0" applyNumberFormat="1" applyFont="1" applyFill="1" applyBorder="1" applyAlignment="1">
      <alignment vertical="center"/>
    </xf>
    <xf numFmtId="0" fontId="2" fillId="2" borderId="8" xfId="0" applyFont="1" applyFill="1" applyBorder="1" applyAlignment="1">
      <alignment vertical="center" wrapText="1"/>
    </xf>
    <xf numFmtId="0" fontId="2" fillId="2" borderId="9" xfId="0" applyFont="1" applyFill="1" applyBorder="1" applyAlignment="1">
      <alignment vertical="center"/>
    </xf>
    <xf numFmtId="0" fontId="3" fillId="0" borderId="0" xfId="0" applyFont="1" applyAlignment="1">
      <alignment horizontal="center" vertical="center"/>
    </xf>
    <xf numFmtId="0" fontId="3" fillId="0" borderId="0" xfId="0" applyFont="1"/>
    <xf numFmtId="0" fontId="3" fillId="0" borderId="0" xfId="0" applyFont="1" applyAlignment="1">
      <alignment vertical="center"/>
    </xf>
    <xf numFmtId="4" fontId="3" fillId="0" borderId="0" xfId="1" applyNumberFormat="1" applyFont="1" applyAlignment="1">
      <alignment vertical="center"/>
    </xf>
    <xf numFmtId="43" fontId="4" fillId="0" borderId="0" xfId="1" applyFont="1" applyBorder="1" applyAlignment="1">
      <alignment horizontal="centerContinuous" vertical="center" wrapText="1"/>
    </xf>
    <xf numFmtId="43" fontId="3" fillId="0" borderId="0" xfId="1" applyFont="1" applyBorder="1" applyAlignment="1">
      <alignment horizontal="centerContinuous" vertical="center"/>
    </xf>
    <xf numFmtId="0" fontId="5" fillId="3" borderId="1" xfId="0" applyFont="1" applyFill="1" applyBorder="1" applyAlignment="1">
      <alignment horizontal="centerContinuous" vertical="center"/>
    </xf>
    <xf numFmtId="0" fontId="5" fillId="3" borderId="6" xfId="0" applyFont="1" applyFill="1" applyBorder="1" applyAlignment="1">
      <alignment horizontal="centerContinuous" vertical="center"/>
    </xf>
    <xf numFmtId="0" fontId="5" fillId="3" borderId="10" xfId="0" applyFont="1" applyFill="1" applyBorder="1" applyAlignment="1">
      <alignment horizontal="center" vertical="center"/>
    </xf>
    <xf numFmtId="4" fontId="5" fillId="3" borderId="10" xfId="1" applyNumberFormat="1" applyFont="1" applyFill="1" applyBorder="1" applyAlignment="1">
      <alignment horizontal="center" vertical="center"/>
    </xf>
    <xf numFmtId="43" fontId="5" fillId="3" borderId="10" xfId="1" applyFont="1" applyFill="1" applyBorder="1" applyAlignment="1">
      <alignment horizontal="center" vertical="center" wrapText="1"/>
    </xf>
    <xf numFmtId="43" fontId="5" fillId="3" borderId="11" xfId="1" applyFont="1" applyFill="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xf>
    <xf numFmtId="0" fontId="5" fillId="0" borderId="2" xfId="0" applyFont="1" applyBorder="1" applyAlignment="1">
      <alignment horizontal="center" vertical="center"/>
    </xf>
    <xf numFmtId="4" fontId="5" fillId="0" borderId="2" xfId="1" applyNumberFormat="1" applyFont="1" applyBorder="1" applyAlignment="1">
      <alignment horizontal="center" vertical="center"/>
    </xf>
    <xf numFmtId="43" fontId="5" fillId="0" borderId="2" xfId="1" applyFont="1" applyBorder="1" applyAlignment="1">
      <alignment horizontal="center" vertical="center" wrapText="1"/>
    </xf>
    <xf numFmtId="43" fontId="5" fillId="0" borderId="3" xfId="1" applyFont="1" applyBorder="1" applyAlignment="1">
      <alignment horizontal="center" vertical="center"/>
    </xf>
    <xf numFmtId="0" fontId="6" fillId="4" borderId="1" xfId="0" applyFont="1" applyFill="1" applyBorder="1" applyAlignment="1">
      <alignment horizontal="center" vertical="center"/>
    </xf>
    <xf numFmtId="0" fontId="6" fillId="4" borderId="2" xfId="0" applyFont="1" applyFill="1" applyBorder="1" applyAlignment="1">
      <alignment horizontal="left" vertical="center"/>
    </xf>
    <xf numFmtId="0" fontId="7" fillId="4" borderId="2" xfId="0" applyFont="1" applyFill="1" applyBorder="1" applyAlignment="1">
      <alignment horizontal="centerContinuous" vertical="center"/>
    </xf>
    <xf numFmtId="4" fontId="7" fillId="4" borderId="2" xfId="1" applyNumberFormat="1" applyFont="1" applyFill="1" applyBorder="1" applyAlignment="1">
      <alignment horizontal="centerContinuous" vertical="center"/>
    </xf>
    <xf numFmtId="43" fontId="7" fillId="4" borderId="2" xfId="1" applyFont="1" applyFill="1" applyBorder="1" applyAlignment="1">
      <alignment horizontal="centerContinuous" vertical="center" wrapText="1"/>
    </xf>
    <xf numFmtId="43" fontId="6" fillId="4" borderId="3" xfId="1" applyFont="1" applyFill="1" applyBorder="1" applyAlignment="1">
      <alignment horizontal="centerContinuous" vertical="center"/>
    </xf>
    <xf numFmtId="0" fontId="8" fillId="0" borderId="12" xfId="0" applyFont="1" applyBorder="1" applyAlignment="1">
      <alignment horizontal="center" vertical="center"/>
    </xf>
    <xf numFmtId="0" fontId="8" fillId="0" borderId="11" xfId="0" applyFont="1" applyBorder="1" applyAlignment="1">
      <alignment wrapText="1"/>
    </xf>
    <xf numFmtId="0" fontId="8" fillId="0" borderId="11" xfId="0" applyFont="1" applyBorder="1" applyAlignment="1">
      <alignment horizontal="center" vertical="center"/>
    </xf>
    <xf numFmtId="4" fontId="8" fillId="0" borderId="12" xfId="1" applyNumberFormat="1" applyFont="1" applyBorder="1" applyAlignment="1">
      <alignment vertical="center"/>
    </xf>
    <xf numFmtId="43" fontId="8" fillId="0" borderId="11" xfId="1" applyFont="1" applyBorder="1" applyAlignment="1">
      <alignment vertical="center" wrapText="1"/>
    </xf>
    <xf numFmtId="43" fontId="8" fillId="0" borderId="12" xfId="1" applyFont="1" applyBorder="1" applyAlignment="1">
      <alignment vertical="center"/>
    </xf>
    <xf numFmtId="0" fontId="8" fillId="0" borderId="2" xfId="0" applyFont="1" applyBorder="1" applyAlignment="1">
      <alignment wrapText="1"/>
    </xf>
    <xf numFmtId="4" fontId="8" fillId="0" borderId="11" xfId="1" applyNumberFormat="1" applyFont="1" applyBorder="1" applyAlignment="1">
      <alignment vertical="center"/>
    </xf>
    <xf numFmtId="43" fontId="8" fillId="0" borderId="11" xfId="1" applyFont="1" applyBorder="1" applyAlignment="1">
      <alignment vertical="center"/>
    </xf>
    <xf numFmtId="0" fontId="8" fillId="0" borderId="2" xfId="0" applyFont="1" applyBorder="1" applyAlignment="1">
      <alignment horizontal="left" wrapText="1"/>
    </xf>
    <xf numFmtId="0" fontId="3" fillId="4" borderId="2" xfId="0" applyFont="1" applyFill="1" applyBorder="1" applyAlignment="1">
      <alignment horizontal="centerContinuous" vertical="center"/>
    </xf>
    <xf numFmtId="4" fontId="3" fillId="4" borderId="2" xfId="1" applyNumberFormat="1" applyFont="1" applyFill="1" applyBorder="1" applyAlignment="1">
      <alignment vertical="center"/>
    </xf>
    <xf numFmtId="164" fontId="3" fillId="4" borderId="2" xfId="1" applyNumberFormat="1" applyFont="1" applyFill="1" applyBorder="1" applyAlignment="1">
      <alignment horizontal="centerContinuous" vertical="center"/>
    </xf>
    <xf numFmtId="0" fontId="5" fillId="0" borderId="12" xfId="0" applyFont="1" applyBorder="1" applyAlignment="1">
      <alignment horizontal="center" vertical="center"/>
    </xf>
    <xf numFmtId="0" fontId="5" fillId="0" borderId="11" xfId="0" applyFont="1" applyBorder="1"/>
    <xf numFmtId="43" fontId="5" fillId="0" borderId="12" xfId="1" applyFont="1" applyBorder="1" applyAlignment="1">
      <alignment vertical="center"/>
    </xf>
    <xf numFmtId="0" fontId="8" fillId="0" borderId="11" xfId="0" applyFont="1" applyBorder="1" applyAlignment="1">
      <alignment vertical="center" wrapText="1"/>
    </xf>
    <xf numFmtId="0" fontId="8" fillId="0" borderId="11" xfId="0" applyFont="1" applyBorder="1" applyAlignment="1">
      <alignment vertical="top" wrapText="1"/>
    </xf>
    <xf numFmtId="0" fontId="8" fillId="0" borderId="0" xfId="0" applyFont="1" applyAlignment="1">
      <alignment wrapText="1"/>
    </xf>
    <xf numFmtId="0" fontId="5" fillId="0" borderId="11" xfId="0" applyFont="1" applyBorder="1" applyAlignment="1">
      <alignment horizontal="center" vertical="center"/>
    </xf>
    <xf numFmtId="43" fontId="5" fillId="0" borderId="11" xfId="1" applyFont="1" applyBorder="1" applyAlignment="1">
      <alignment vertical="center"/>
    </xf>
    <xf numFmtId="0" fontId="6" fillId="3" borderId="1" xfId="0" applyFont="1" applyFill="1" applyBorder="1" applyAlignment="1">
      <alignment horizontal="center" vertical="center"/>
    </xf>
    <xf numFmtId="0" fontId="5" fillId="3" borderId="2" xfId="0" applyFont="1" applyFill="1" applyBorder="1" applyAlignment="1">
      <alignment horizontal="left" vertical="center"/>
    </xf>
    <xf numFmtId="0" fontId="3" fillId="3" borderId="2" xfId="0" applyFont="1" applyFill="1" applyBorder="1" applyAlignment="1">
      <alignment horizontal="centerContinuous" vertical="center"/>
    </xf>
    <xf numFmtId="4" fontId="3" fillId="3" borderId="2" xfId="1" applyNumberFormat="1" applyFont="1" applyFill="1" applyBorder="1" applyAlignment="1">
      <alignment horizontal="centerContinuous" vertical="center"/>
    </xf>
    <xf numFmtId="164" fontId="3" fillId="3" borderId="2" xfId="1" applyNumberFormat="1" applyFont="1" applyFill="1" applyBorder="1" applyAlignment="1">
      <alignment horizontal="centerContinuous" vertical="center"/>
    </xf>
    <xf numFmtId="43" fontId="6" fillId="3" borderId="3" xfId="1" applyFont="1" applyFill="1" applyBorder="1" applyAlignment="1">
      <alignment horizontal="centerContinuous" vertical="center"/>
    </xf>
    <xf numFmtId="0" fontId="6" fillId="3" borderId="11" xfId="0" applyFont="1" applyFill="1" applyBorder="1" applyAlignment="1">
      <alignment horizontal="center" vertical="center"/>
    </xf>
    <xf numFmtId="0" fontId="6" fillId="3" borderId="11" xfId="0" applyFont="1" applyFill="1" applyBorder="1" applyAlignment="1">
      <alignment vertical="center"/>
    </xf>
    <xf numFmtId="0" fontId="7" fillId="3" borderId="11" xfId="0" applyFont="1" applyFill="1" applyBorder="1" applyAlignment="1">
      <alignment horizontal="center" vertical="center"/>
    </xf>
    <xf numFmtId="4" fontId="7" fillId="3" borderId="11" xfId="1" applyNumberFormat="1" applyFont="1" applyFill="1" applyBorder="1" applyAlignment="1">
      <alignment vertical="center"/>
    </xf>
    <xf numFmtId="43" fontId="7" fillId="3" borderId="11" xfId="1" applyFont="1" applyFill="1" applyBorder="1" applyAlignment="1">
      <alignment vertical="center"/>
    </xf>
    <xf numFmtId="43" fontId="6" fillId="3" borderId="11" xfId="1" applyFont="1" applyFill="1" applyBorder="1" applyAlignment="1">
      <alignment vertical="center"/>
    </xf>
    <xf numFmtId="0" fontId="5" fillId="0" borderId="11" xfId="0" applyFont="1" applyBorder="1" applyAlignment="1">
      <alignment vertical="center"/>
    </xf>
    <xf numFmtId="0" fontId="6" fillId="3" borderId="1" xfId="0" applyFont="1" applyFill="1" applyBorder="1" applyAlignment="1">
      <alignment vertical="center" wrapText="1"/>
    </xf>
    <xf numFmtId="0" fontId="7" fillId="3" borderId="2" xfId="0" applyFont="1" applyFill="1" applyBorder="1" applyAlignment="1">
      <alignment horizontal="center" vertical="center"/>
    </xf>
    <xf numFmtId="4" fontId="7" fillId="3" borderId="2" xfId="1" applyNumberFormat="1" applyFont="1" applyFill="1" applyBorder="1" applyAlignment="1">
      <alignment vertical="center"/>
    </xf>
    <xf numFmtId="43" fontId="7" fillId="3" borderId="3" xfId="1" applyFont="1" applyFill="1" applyBorder="1" applyAlignment="1">
      <alignment vertical="center"/>
    </xf>
    <xf numFmtId="0" fontId="6" fillId="3"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12" xfId="0" applyFont="1" applyFill="1" applyBorder="1" applyAlignment="1">
      <alignment horizontal="center" vertical="center"/>
    </xf>
    <xf numFmtId="0" fontId="5" fillId="0" borderId="11" xfId="0" applyFont="1" applyBorder="1" applyAlignment="1">
      <alignment wrapText="1"/>
    </xf>
    <xf numFmtId="0" fontId="8" fillId="0" borderId="13" xfId="0" applyFont="1" applyBorder="1" applyAlignment="1">
      <alignment horizontal="center" vertical="center"/>
    </xf>
    <xf numFmtId="0" fontId="8" fillId="0" borderId="10" xfId="0" applyFont="1" applyBorder="1" applyAlignment="1">
      <alignment wrapText="1"/>
    </xf>
    <xf numFmtId="0" fontId="8" fillId="0" borderId="10" xfId="0" applyFont="1" applyBorder="1" applyAlignment="1">
      <alignment horizontal="center" vertical="center"/>
    </xf>
    <xf numFmtId="4" fontId="8" fillId="0" borderId="13" xfId="1" applyNumberFormat="1" applyFont="1" applyBorder="1" applyAlignment="1">
      <alignment vertical="center"/>
    </xf>
    <xf numFmtId="43" fontId="8" fillId="0" borderId="10" xfId="1" applyFont="1" applyBorder="1" applyAlignment="1">
      <alignment vertical="center"/>
    </xf>
    <xf numFmtId="43" fontId="8" fillId="0" borderId="13" xfId="1" applyFont="1" applyBorder="1" applyAlignment="1">
      <alignment vertical="center"/>
    </xf>
    <xf numFmtId="0" fontId="5" fillId="5" borderId="14" xfId="0" applyFont="1" applyFill="1" applyBorder="1" applyAlignment="1">
      <alignment horizontal="center" vertical="center"/>
    </xf>
    <xf numFmtId="0" fontId="5" fillId="5" borderId="15" xfId="0" applyFont="1" applyFill="1" applyBorder="1" applyAlignment="1">
      <alignment horizontal="left" vertical="center"/>
    </xf>
    <xf numFmtId="0" fontId="5" fillId="5" borderId="16" xfId="0" applyFont="1" applyFill="1" applyBorder="1" applyAlignment="1">
      <alignment horizontal="left"/>
    </xf>
    <xf numFmtId="0" fontId="5" fillId="5" borderId="16" xfId="0" applyFont="1" applyFill="1" applyBorder="1" applyAlignment="1">
      <alignment horizontal="center" vertical="center"/>
    </xf>
    <xf numFmtId="3" fontId="5" fillId="5" borderId="17" xfId="0" applyNumberFormat="1" applyFont="1" applyFill="1" applyBorder="1" applyAlignment="1">
      <alignment horizontal="center" vertical="center"/>
    </xf>
    <xf numFmtId="43" fontId="5" fillId="5" borderId="14" xfId="1" applyFont="1" applyFill="1" applyBorder="1" applyAlignment="1">
      <alignment vertical="center"/>
    </xf>
    <xf numFmtId="0" fontId="8" fillId="5" borderId="11" xfId="0" applyFont="1" applyFill="1" applyBorder="1" applyAlignment="1">
      <alignment vertical="center"/>
    </xf>
    <xf numFmtId="0" fontId="5" fillId="5" borderId="1" xfId="0" applyFont="1" applyFill="1" applyBorder="1" applyAlignment="1">
      <alignment horizontal="left" vertical="center"/>
    </xf>
    <xf numFmtId="0" fontId="5" fillId="5" borderId="2" xfId="0" applyFont="1" applyFill="1" applyBorder="1" applyAlignment="1">
      <alignment horizontal="left"/>
    </xf>
    <xf numFmtId="0" fontId="5" fillId="5" borderId="2" xfId="0" applyFont="1" applyFill="1" applyBorder="1" applyAlignment="1">
      <alignment horizontal="center" vertical="center"/>
    </xf>
    <xf numFmtId="3" fontId="5" fillId="5" borderId="3" xfId="0" applyNumberFormat="1" applyFont="1" applyFill="1" applyBorder="1" applyAlignment="1">
      <alignment horizontal="center" vertical="center"/>
    </xf>
    <xf numFmtId="43" fontId="5" fillId="5" borderId="11" xfId="1" applyFont="1" applyFill="1" applyBorder="1" applyAlignment="1">
      <alignment vertical="center"/>
    </xf>
    <xf numFmtId="43" fontId="5" fillId="5" borderId="12" xfId="1" applyFont="1" applyFill="1" applyBorder="1" applyAlignment="1">
      <alignment vertical="center"/>
    </xf>
    <xf numFmtId="0" fontId="4" fillId="0" borderId="0" xfId="0" applyFont="1" applyAlignment="1">
      <alignment vertical="top"/>
    </xf>
    <xf numFmtId="2" fontId="3" fillId="0" borderId="0" xfId="0" applyNumberFormat="1" applyFont="1" applyAlignment="1">
      <alignment horizontal="center" vertical="center"/>
    </xf>
    <xf numFmtId="4" fontId="3" fillId="0" borderId="0" xfId="0" applyNumberFormat="1" applyFont="1" applyAlignment="1">
      <alignment vertical="center"/>
    </xf>
    <xf numFmtId="0" fontId="4" fillId="0" borderId="0" xfId="0" applyFont="1" applyAlignment="1">
      <alignment horizontal="left" vertical="center"/>
    </xf>
    <xf numFmtId="2" fontId="4" fillId="0" borderId="0" xfId="0" applyNumberFormat="1" applyFont="1" applyAlignment="1">
      <alignment horizontal="center" vertical="center"/>
    </xf>
    <xf numFmtId="4" fontId="4" fillId="0" borderId="0" xfId="0" applyNumberFormat="1" applyFont="1" applyAlignment="1">
      <alignment vertical="center"/>
    </xf>
    <xf numFmtId="0" fontId="3" fillId="0" borderId="0" xfId="0" applyFont="1" applyAlignment="1">
      <alignmen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8F3D1-3207-4ACE-8E98-FD9BCF1D73DF}">
  <dimension ref="B1:G238"/>
  <sheetViews>
    <sheetView tabSelected="1" topLeftCell="A9" zoomScale="160" zoomScaleNormal="160" workbookViewId="0">
      <selection activeCell="J9" sqref="J9"/>
    </sheetView>
  </sheetViews>
  <sheetFormatPr defaultColWidth="9.1796875" defaultRowHeight="14" x14ac:dyDescent="0.3"/>
  <cols>
    <col min="1" max="1" width="2.7265625" style="24" customWidth="1"/>
    <col min="2" max="2" width="5" style="25" customWidth="1"/>
    <col min="3" max="3" width="50" style="24" customWidth="1"/>
    <col min="4" max="4" width="5" style="25" bestFit="1" customWidth="1"/>
    <col min="5" max="5" width="9.1796875" style="111" bestFit="1"/>
    <col min="6" max="6" width="10.81640625" style="115" bestFit="1" customWidth="1"/>
    <col min="7" max="7" width="14.26953125" style="25" bestFit="1" customWidth="1"/>
    <col min="8" max="16384" width="9.1796875" style="24"/>
  </cols>
  <sheetData>
    <row r="1" spans="2:7" s="2" customFormat="1" ht="18.5" x14ac:dyDescent="0.45">
      <c r="B1" s="1"/>
      <c r="D1" s="1"/>
      <c r="E1" s="3"/>
      <c r="F1" s="4"/>
      <c r="G1" s="1"/>
    </row>
    <row r="2" spans="2:7" s="2" customFormat="1" ht="18.5" x14ac:dyDescent="0.45">
      <c r="B2" s="5" t="s">
        <v>0</v>
      </c>
      <c r="C2" s="6"/>
      <c r="D2" s="7"/>
      <c r="E2" s="8"/>
      <c r="F2" s="9"/>
      <c r="G2" s="10"/>
    </row>
    <row r="3" spans="2:7" s="2" customFormat="1" ht="18.5" x14ac:dyDescent="0.45">
      <c r="B3" s="11" t="s">
        <v>1</v>
      </c>
      <c r="C3" s="12"/>
      <c r="D3" s="13"/>
      <c r="E3" s="14"/>
      <c r="F3" s="15"/>
      <c r="G3" s="16"/>
    </row>
    <row r="4" spans="2:7" s="2" customFormat="1" ht="18.5" x14ac:dyDescent="0.45">
      <c r="B4" s="17"/>
      <c r="C4" s="18" t="s">
        <v>2</v>
      </c>
      <c r="D4" s="19"/>
      <c r="E4" s="20"/>
      <c r="F4" s="21"/>
      <c r="G4" s="22"/>
    </row>
    <row r="5" spans="2:7" s="2" customFormat="1" ht="18.5" x14ac:dyDescent="0.45">
      <c r="B5" s="5" t="s">
        <v>3</v>
      </c>
      <c r="C5" s="6"/>
      <c r="D5" s="7"/>
      <c r="E5" s="8"/>
      <c r="F5" s="9"/>
      <c r="G5" s="10"/>
    </row>
    <row r="6" spans="2:7" s="2" customFormat="1" ht="18.5" x14ac:dyDescent="0.45">
      <c r="B6" s="5" t="s">
        <v>4</v>
      </c>
      <c r="C6" s="6"/>
      <c r="D6" s="7"/>
      <c r="E6" s="8"/>
      <c r="F6" s="9"/>
      <c r="G6" s="10"/>
    </row>
    <row r="7" spans="2:7" s="2" customFormat="1" ht="18.5" x14ac:dyDescent="0.45">
      <c r="B7" s="5" t="s">
        <v>5</v>
      </c>
      <c r="C7" s="6"/>
      <c r="D7" s="7"/>
      <c r="E7" s="8"/>
      <c r="F7" s="9"/>
      <c r="G7" s="10"/>
    </row>
    <row r="8" spans="2:7" x14ac:dyDescent="0.3">
      <c r="B8" s="23"/>
      <c r="E8" s="26"/>
      <c r="F8" s="27"/>
      <c r="G8" s="28"/>
    </row>
    <row r="9" spans="2:7" ht="31" x14ac:dyDescent="0.3">
      <c r="B9" s="29" t="s">
        <v>6</v>
      </c>
      <c r="C9" s="30"/>
      <c r="D9" s="31" t="s">
        <v>7</v>
      </c>
      <c r="E9" s="32" t="s">
        <v>8</v>
      </c>
      <c r="F9" s="33" t="s">
        <v>9</v>
      </c>
      <c r="G9" s="34" t="s">
        <v>10</v>
      </c>
    </row>
    <row r="10" spans="2:7" ht="15.5" x14ac:dyDescent="0.35">
      <c r="B10" s="35"/>
      <c r="C10" s="36"/>
      <c r="D10" s="37"/>
      <c r="E10" s="38"/>
      <c r="F10" s="39"/>
      <c r="G10" s="40"/>
    </row>
    <row r="11" spans="2:7" ht="22.5" customHeight="1" x14ac:dyDescent="0.3">
      <c r="B11" s="41" t="s">
        <v>11</v>
      </c>
      <c r="C11" s="42" t="s">
        <v>12</v>
      </c>
      <c r="D11" s="43"/>
      <c r="E11" s="44"/>
      <c r="F11" s="45"/>
      <c r="G11" s="46">
        <f>SUM(G12:G25)</f>
        <v>0</v>
      </c>
    </row>
    <row r="12" spans="2:7" ht="62" x14ac:dyDescent="0.35">
      <c r="B12" s="47">
        <v>1</v>
      </c>
      <c r="C12" s="48" t="s">
        <v>13</v>
      </c>
      <c r="D12" s="49" t="s">
        <v>14</v>
      </c>
      <c r="E12" s="50">
        <v>51</v>
      </c>
      <c r="F12" s="51"/>
      <c r="G12" s="52">
        <f t="shared" ref="G12:G25" si="0">$E12*F12</f>
        <v>0</v>
      </c>
    </row>
    <row r="13" spans="2:7" ht="62" x14ac:dyDescent="0.35">
      <c r="B13" s="47">
        <f>B12+1</f>
        <v>2</v>
      </c>
      <c r="C13" s="48" t="s">
        <v>15</v>
      </c>
      <c r="D13" s="49" t="s">
        <v>14</v>
      </c>
      <c r="E13" s="50">
        <v>2.9</v>
      </c>
      <c r="F13" s="51"/>
      <c r="G13" s="52">
        <f t="shared" si="0"/>
        <v>0</v>
      </c>
    </row>
    <row r="14" spans="2:7" ht="62" x14ac:dyDescent="0.35">
      <c r="B14" s="47">
        <f t="shared" ref="B14:B25" si="1">B13+1</f>
        <v>3</v>
      </c>
      <c r="C14" s="53" t="s">
        <v>16</v>
      </c>
      <c r="D14" s="49" t="s">
        <v>17</v>
      </c>
      <c r="E14" s="50">
        <v>5</v>
      </c>
      <c r="F14" s="51"/>
      <c r="G14" s="52">
        <f t="shared" si="0"/>
        <v>0</v>
      </c>
    </row>
    <row r="15" spans="2:7" ht="46.5" x14ac:dyDescent="0.35">
      <c r="B15" s="47">
        <f t="shared" si="1"/>
        <v>4</v>
      </c>
      <c r="C15" s="53" t="s">
        <v>18</v>
      </c>
      <c r="D15" s="49" t="s">
        <v>19</v>
      </c>
      <c r="E15" s="50">
        <v>1</v>
      </c>
      <c r="F15" s="51"/>
      <c r="G15" s="52">
        <f t="shared" si="0"/>
        <v>0</v>
      </c>
    </row>
    <row r="16" spans="2:7" ht="46.5" x14ac:dyDescent="0.35">
      <c r="B16" s="47">
        <f t="shared" si="1"/>
        <v>5</v>
      </c>
      <c r="C16" s="53" t="s">
        <v>20</v>
      </c>
      <c r="D16" s="49" t="s">
        <v>14</v>
      </c>
      <c r="E16" s="50">
        <v>40</v>
      </c>
      <c r="F16" s="51"/>
      <c r="G16" s="52">
        <f t="shared" si="0"/>
        <v>0</v>
      </c>
    </row>
    <row r="17" spans="2:7" ht="62" x14ac:dyDescent="0.35">
      <c r="B17" s="47">
        <f t="shared" si="1"/>
        <v>6</v>
      </c>
      <c r="C17" s="53" t="s">
        <v>21</v>
      </c>
      <c r="D17" s="49" t="s">
        <v>22</v>
      </c>
      <c r="E17" s="50">
        <v>4200</v>
      </c>
      <c r="F17" s="51"/>
      <c r="G17" s="52">
        <f t="shared" si="0"/>
        <v>0</v>
      </c>
    </row>
    <row r="18" spans="2:7" ht="62" x14ac:dyDescent="0.35">
      <c r="B18" s="47">
        <f t="shared" si="1"/>
        <v>7</v>
      </c>
      <c r="C18" s="53" t="s">
        <v>23</v>
      </c>
      <c r="D18" s="49" t="s">
        <v>14</v>
      </c>
      <c r="E18" s="50">
        <v>132</v>
      </c>
      <c r="F18" s="51"/>
      <c r="G18" s="52">
        <f t="shared" si="0"/>
        <v>0</v>
      </c>
    </row>
    <row r="19" spans="2:7" ht="93" x14ac:dyDescent="0.35">
      <c r="B19" s="47">
        <f t="shared" si="1"/>
        <v>8</v>
      </c>
      <c r="C19" s="53" t="s">
        <v>24</v>
      </c>
      <c r="D19" s="49" t="s">
        <v>17</v>
      </c>
      <c r="E19" s="50">
        <v>35.4</v>
      </c>
      <c r="F19" s="51"/>
      <c r="G19" s="52">
        <f t="shared" si="0"/>
        <v>0</v>
      </c>
    </row>
    <row r="20" spans="2:7" ht="63.75" customHeight="1" x14ac:dyDescent="0.35">
      <c r="B20" s="47">
        <f t="shared" si="1"/>
        <v>9</v>
      </c>
      <c r="C20" s="53" t="s">
        <v>25</v>
      </c>
      <c r="D20" s="49" t="s">
        <v>14</v>
      </c>
      <c r="E20" s="50">
        <v>7</v>
      </c>
      <c r="F20" s="51"/>
      <c r="G20" s="52">
        <f t="shared" si="0"/>
        <v>0</v>
      </c>
    </row>
    <row r="21" spans="2:7" ht="64.5" customHeight="1" x14ac:dyDescent="0.35">
      <c r="B21" s="49">
        <f t="shared" si="1"/>
        <v>10</v>
      </c>
      <c r="C21" s="48" t="s">
        <v>26</v>
      </c>
      <c r="D21" s="49" t="s">
        <v>27</v>
      </c>
      <c r="E21" s="54">
        <v>19.2</v>
      </c>
      <c r="F21" s="55"/>
      <c r="G21" s="55">
        <f t="shared" si="0"/>
        <v>0</v>
      </c>
    </row>
    <row r="22" spans="2:7" ht="63.75" customHeight="1" x14ac:dyDescent="0.35">
      <c r="B22" s="49">
        <f t="shared" si="1"/>
        <v>11</v>
      </c>
      <c r="C22" s="56" t="s">
        <v>28</v>
      </c>
      <c r="D22" s="49" t="s">
        <v>14</v>
      </c>
      <c r="E22" s="54">
        <v>75</v>
      </c>
      <c r="F22" s="51"/>
      <c r="G22" s="55">
        <f t="shared" si="0"/>
        <v>0</v>
      </c>
    </row>
    <row r="23" spans="2:7" ht="63.75" customHeight="1" x14ac:dyDescent="0.35">
      <c r="B23" s="47">
        <f t="shared" si="1"/>
        <v>12</v>
      </c>
      <c r="C23" s="53" t="s">
        <v>29</v>
      </c>
      <c r="D23" s="49" t="s">
        <v>14</v>
      </c>
      <c r="E23" s="50">
        <v>75</v>
      </c>
      <c r="F23" s="51"/>
      <c r="G23" s="52">
        <f t="shared" si="0"/>
        <v>0</v>
      </c>
    </row>
    <row r="24" spans="2:7" ht="15.5" x14ac:dyDescent="0.35">
      <c r="B24" s="47">
        <f t="shared" si="1"/>
        <v>13</v>
      </c>
      <c r="C24" s="53" t="s">
        <v>30</v>
      </c>
      <c r="D24" s="49" t="s">
        <v>14</v>
      </c>
      <c r="E24" s="50">
        <v>75</v>
      </c>
      <c r="F24" s="51"/>
      <c r="G24" s="52">
        <f t="shared" si="0"/>
        <v>0</v>
      </c>
    </row>
    <row r="25" spans="2:7" ht="78.75" customHeight="1" x14ac:dyDescent="0.35">
      <c r="B25" s="47">
        <f t="shared" si="1"/>
        <v>14</v>
      </c>
      <c r="C25" s="53" t="s">
        <v>31</v>
      </c>
      <c r="D25" s="49" t="s">
        <v>22</v>
      </c>
      <c r="E25" s="50">
        <v>38</v>
      </c>
      <c r="F25" s="51"/>
      <c r="G25" s="52">
        <f t="shared" si="0"/>
        <v>0</v>
      </c>
    </row>
    <row r="26" spans="2:7" ht="22.5" customHeight="1" x14ac:dyDescent="0.3">
      <c r="B26" s="41" t="s">
        <v>32</v>
      </c>
      <c r="C26" s="42" t="s">
        <v>33</v>
      </c>
      <c r="D26" s="57"/>
      <c r="E26" s="58"/>
      <c r="F26" s="59"/>
      <c r="G26" s="46">
        <f>G27+G36+G44+G56+G65+G77</f>
        <v>0</v>
      </c>
    </row>
    <row r="27" spans="2:7" ht="18.75" customHeight="1" x14ac:dyDescent="0.35">
      <c r="B27" s="60" t="s">
        <v>34</v>
      </c>
      <c r="C27" s="61" t="s">
        <v>35</v>
      </c>
      <c r="D27" s="49"/>
      <c r="E27" s="50"/>
      <c r="F27" s="51"/>
      <c r="G27" s="62">
        <f>SUM(G28:G35)</f>
        <v>0</v>
      </c>
    </row>
    <row r="28" spans="2:7" ht="46.5" x14ac:dyDescent="0.35">
      <c r="B28" s="47">
        <v>1</v>
      </c>
      <c r="C28" s="48" t="s">
        <v>36</v>
      </c>
      <c r="D28" s="49" t="s">
        <v>19</v>
      </c>
      <c r="E28" s="50">
        <v>2</v>
      </c>
      <c r="F28" s="51"/>
      <c r="G28" s="52">
        <f>$E28*F28</f>
        <v>0</v>
      </c>
    </row>
    <row r="29" spans="2:7" ht="77.5" x14ac:dyDescent="0.35">
      <c r="B29" s="47">
        <f>B28+1</f>
        <v>2</v>
      </c>
      <c r="C29" s="48" t="s">
        <v>37</v>
      </c>
      <c r="D29" s="49" t="s">
        <v>17</v>
      </c>
      <c r="E29" s="50">
        <v>1006</v>
      </c>
      <c r="F29" s="51"/>
      <c r="G29" s="52">
        <f t="shared" ref="G29:G91" si="2">$E29*F29</f>
        <v>0</v>
      </c>
    </row>
    <row r="30" spans="2:7" ht="46.5" x14ac:dyDescent="0.35">
      <c r="B30" s="47">
        <f t="shared" ref="B30:B91" si="3">B29+1</f>
        <v>3</v>
      </c>
      <c r="C30" s="48" t="s">
        <v>38</v>
      </c>
      <c r="D30" s="49" t="s">
        <v>14</v>
      </c>
      <c r="E30" s="50">
        <v>502</v>
      </c>
      <c r="F30" s="51"/>
      <c r="G30" s="52">
        <f t="shared" si="2"/>
        <v>0</v>
      </c>
    </row>
    <row r="31" spans="2:7" ht="77.5" x14ac:dyDescent="0.35">
      <c r="B31" s="47">
        <f t="shared" si="3"/>
        <v>4</v>
      </c>
      <c r="C31" s="48" t="s">
        <v>39</v>
      </c>
      <c r="D31" s="49" t="s">
        <v>17</v>
      </c>
      <c r="E31" s="50">
        <v>21</v>
      </c>
      <c r="F31" s="51"/>
      <c r="G31" s="52">
        <f t="shared" si="2"/>
        <v>0</v>
      </c>
    </row>
    <row r="32" spans="2:7" ht="62" x14ac:dyDescent="0.35">
      <c r="B32" s="47">
        <f t="shared" si="3"/>
        <v>5</v>
      </c>
      <c r="C32" s="48" t="s">
        <v>40</v>
      </c>
      <c r="D32" s="49" t="s">
        <v>17</v>
      </c>
      <c r="E32" s="50">
        <v>3.8</v>
      </c>
      <c r="F32" s="51"/>
      <c r="G32" s="52">
        <f t="shared" si="2"/>
        <v>0</v>
      </c>
    </row>
    <row r="33" spans="2:7" ht="63.75" customHeight="1" x14ac:dyDescent="0.35">
      <c r="B33" s="47">
        <f t="shared" si="3"/>
        <v>6</v>
      </c>
      <c r="C33" s="48" t="s">
        <v>41</v>
      </c>
      <c r="D33" s="49" t="s">
        <v>22</v>
      </c>
      <c r="E33" s="50">
        <v>960</v>
      </c>
      <c r="F33" s="51"/>
      <c r="G33" s="52">
        <f t="shared" si="2"/>
        <v>0</v>
      </c>
    </row>
    <row r="34" spans="2:7" ht="77.5" x14ac:dyDescent="0.35">
      <c r="B34" s="49">
        <f t="shared" si="3"/>
        <v>7</v>
      </c>
      <c r="C34" s="48" t="s">
        <v>42</v>
      </c>
      <c r="D34" s="49" t="s">
        <v>17</v>
      </c>
      <c r="E34" s="54">
        <v>15</v>
      </c>
      <c r="F34" s="51"/>
      <c r="G34" s="55">
        <f t="shared" si="2"/>
        <v>0</v>
      </c>
    </row>
    <row r="35" spans="2:7" ht="52.5" customHeight="1" x14ac:dyDescent="0.3">
      <c r="B35" s="49">
        <f t="shared" si="3"/>
        <v>8</v>
      </c>
      <c r="C35" s="63" t="s">
        <v>43</v>
      </c>
      <c r="D35" s="49" t="s">
        <v>44</v>
      </c>
      <c r="E35" s="54">
        <v>2922</v>
      </c>
      <c r="F35" s="51"/>
      <c r="G35" s="55">
        <f t="shared" si="2"/>
        <v>0</v>
      </c>
    </row>
    <row r="36" spans="2:7" ht="18.75" customHeight="1" x14ac:dyDescent="0.35">
      <c r="B36" s="60" t="s">
        <v>45</v>
      </c>
      <c r="C36" s="61" t="s">
        <v>46</v>
      </c>
      <c r="D36" s="49"/>
      <c r="E36" s="50"/>
      <c r="F36" s="51"/>
      <c r="G36" s="62">
        <f>SUM(G37:G43)</f>
        <v>0</v>
      </c>
    </row>
    <row r="37" spans="2:7" ht="48.75" customHeight="1" x14ac:dyDescent="0.3">
      <c r="B37" s="47">
        <v>1</v>
      </c>
      <c r="C37" s="64" t="s">
        <v>47</v>
      </c>
      <c r="D37" s="49" t="s">
        <v>17</v>
      </c>
      <c r="E37" s="50">
        <v>17.2</v>
      </c>
      <c r="F37" s="51"/>
      <c r="G37" s="52">
        <f t="shared" si="2"/>
        <v>0</v>
      </c>
    </row>
    <row r="38" spans="2:7" ht="48.75" customHeight="1" x14ac:dyDescent="0.3">
      <c r="B38" s="47">
        <f t="shared" si="3"/>
        <v>2</v>
      </c>
      <c r="C38" s="64" t="s">
        <v>48</v>
      </c>
      <c r="D38" s="49" t="s">
        <v>19</v>
      </c>
      <c r="E38" s="50">
        <v>2</v>
      </c>
      <c r="F38" s="51"/>
      <c r="G38" s="52">
        <f t="shared" si="2"/>
        <v>0</v>
      </c>
    </row>
    <row r="39" spans="2:7" ht="82.5" customHeight="1" x14ac:dyDescent="0.3">
      <c r="B39" s="47">
        <f t="shared" si="3"/>
        <v>3</v>
      </c>
      <c r="C39" s="63" t="s">
        <v>49</v>
      </c>
      <c r="D39" s="49" t="s">
        <v>22</v>
      </c>
      <c r="E39" s="50">
        <v>8520</v>
      </c>
      <c r="F39" s="51"/>
      <c r="G39" s="52">
        <f t="shared" si="2"/>
        <v>0</v>
      </c>
    </row>
    <row r="40" spans="2:7" ht="82.5" customHeight="1" x14ac:dyDescent="0.3">
      <c r="B40" s="47">
        <f t="shared" si="3"/>
        <v>4</v>
      </c>
      <c r="C40" s="64" t="s">
        <v>50</v>
      </c>
      <c r="D40" s="49" t="s">
        <v>14</v>
      </c>
      <c r="E40" s="50">
        <v>41</v>
      </c>
      <c r="F40" s="51"/>
      <c r="G40" s="52">
        <f t="shared" si="2"/>
        <v>0</v>
      </c>
    </row>
    <row r="41" spans="2:7" ht="90" customHeight="1" x14ac:dyDescent="0.3">
      <c r="B41" s="47">
        <f t="shared" si="3"/>
        <v>5</v>
      </c>
      <c r="C41" s="63" t="s">
        <v>51</v>
      </c>
      <c r="D41" s="49" t="s">
        <v>27</v>
      </c>
      <c r="E41" s="50">
        <v>86</v>
      </c>
      <c r="F41" s="51"/>
      <c r="G41" s="52">
        <f t="shared" si="2"/>
        <v>0</v>
      </c>
    </row>
    <row r="42" spans="2:7" ht="100.5" customHeight="1" x14ac:dyDescent="0.3">
      <c r="B42" s="47">
        <f t="shared" si="3"/>
        <v>6</v>
      </c>
      <c r="C42" s="63" t="s">
        <v>52</v>
      </c>
      <c r="D42" s="49" t="s">
        <v>27</v>
      </c>
      <c r="E42" s="50">
        <v>20</v>
      </c>
      <c r="F42" s="51"/>
      <c r="G42" s="52">
        <f t="shared" si="2"/>
        <v>0</v>
      </c>
    </row>
    <row r="43" spans="2:7" ht="97.5" customHeight="1" x14ac:dyDescent="0.3">
      <c r="B43" s="47">
        <f t="shared" si="3"/>
        <v>7</v>
      </c>
      <c r="C43" s="64" t="s">
        <v>53</v>
      </c>
      <c r="D43" s="49" t="s">
        <v>17</v>
      </c>
      <c r="E43" s="50">
        <v>71</v>
      </c>
      <c r="F43" s="51"/>
      <c r="G43" s="52">
        <f t="shared" si="2"/>
        <v>0</v>
      </c>
    </row>
    <row r="44" spans="2:7" ht="18.75" customHeight="1" x14ac:dyDescent="0.35">
      <c r="B44" s="60" t="s">
        <v>54</v>
      </c>
      <c r="C44" s="61" t="s">
        <v>55</v>
      </c>
      <c r="D44" s="49"/>
      <c r="E44" s="50"/>
      <c r="F44" s="51"/>
      <c r="G44" s="62">
        <f>SUM(G45:G55)</f>
        <v>0</v>
      </c>
    </row>
    <row r="45" spans="2:7" ht="67.5" customHeight="1" x14ac:dyDescent="0.35">
      <c r="B45" s="47">
        <v>1</v>
      </c>
      <c r="C45" s="48" t="s">
        <v>56</v>
      </c>
      <c r="D45" s="49" t="s">
        <v>14</v>
      </c>
      <c r="E45" s="50">
        <v>50</v>
      </c>
      <c r="F45" s="51"/>
      <c r="G45" s="52">
        <f t="shared" si="2"/>
        <v>0</v>
      </c>
    </row>
    <row r="46" spans="2:7" ht="62" x14ac:dyDescent="0.35">
      <c r="B46" s="49">
        <f t="shared" si="3"/>
        <v>2</v>
      </c>
      <c r="C46" s="48" t="s">
        <v>57</v>
      </c>
      <c r="D46" s="49" t="s">
        <v>22</v>
      </c>
      <c r="E46" s="54">
        <v>13680</v>
      </c>
      <c r="F46" s="51"/>
      <c r="G46" s="55">
        <f t="shared" si="2"/>
        <v>0</v>
      </c>
    </row>
    <row r="47" spans="2:7" ht="67.5" customHeight="1" x14ac:dyDescent="0.35">
      <c r="B47" s="49">
        <f t="shared" si="3"/>
        <v>3</v>
      </c>
      <c r="C47" s="48" t="s">
        <v>58</v>
      </c>
      <c r="D47" s="49" t="s">
        <v>59</v>
      </c>
      <c r="E47" s="54">
        <v>752</v>
      </c>
      <c r="F47" s="51"/>
      <c r="G47" s="55">
        <f t="shared" si="2"/>
        <v>0</v>
      </c>
    </row>
    <row r="48" spans="2:7" ht="87" customHeight="1" x14ac:dyDescent="0.35">
      <c r="B48" s="47">
        <f t="shared" si="3"/>
        <v>4</v>
      </c>
      <c r="C48" s="48" t="s">
        <v>60</v>
      </c>
      <c r="D48" s="49" t="s">
        <v>27</v>
      </c>
      <c r="E48" s="50">
        <v>4</v>
      </c>
      <c r="F48" s="51"/>
      <c r="G48" s="52">
        <f t="shared" si="2"/>
        <v>0</v>
      </c>
    </row>
    <row r="49" spans="2:7" ht="86.25" customHeight="1" x14ac:dyDescent="0.3">
      <c r="B49" s="47">
        <f t="shared" si="3"/>
        <v>5</v>
      </c>
      <c r="C49" s="63" t="s">
        <v>61</v>
      </c>
      <c r="D49" s="49" t="s">
        <v>14</v>
      </c>
      <c r="E49" s="50">
        <v>396</v>
      </c>
      <c r="F49" s="51"/>
      <c r="G49" s="52">
        <f t="shared" si="2"/>
        <v>0</v>
      </c>
    </row>
    <row r="50" spans="2:7" ht="101.25" customHeight="1" x14ac:dyDescent="0.35">
      <c r="B50" s="47">
        <f t="shared" si="3"/>
        <v>6</v>
      </c>
      <c r="C50" s="65" t="s">
        <v>62</v>
      </c>
      <c r="D50" s="49" t="s">
        <v>27</v>
      </c>
      <c r="E50" s="50">
        <v>20</v>
      </c>
      <c r="F50" s="51"/>
      <c r="G50" s="52">
        <f t="shared" si="2"/>
        <v>0</v>
      </c>
    </row>
    <row r="51" spans="2:7" ht="99" customHeight="1" x14ac:dyDescent="0.3">
      <c r="B51" s="47">
        <f t="shared" si="3"/>
        <v>7</v>
      </c>
      <c r="C51" s="63" t="s">
        <v>63</v>
      </c>
      <c r="D51" s="49" t="s">
        <v>17</v>
      </c>
      <c r="E51" s="50">
        <v>114</v>
      </c>
      <c r="F51" s="51"/>
      <c r="G51" s="52">
        <f t="shared" si="2"/>
        <v>0</v>
      </c>
    </row>
    <row r="52" spans="2:7" ht="87" customHeight="1" x14ac:dyDescent="0.3">
      <c r="B52" s="47">
        <f t="shared" si="3"/>
        <v>8</v>
      </c>
      <c r="C52" s="63" t="s">
        <v>64</v>
      </c>
      <c r="D52" s="49" t="s">
        <v>14</v>
      </c>
      <c r="E52" s="50">
        <v>81</v>
      </c>
      <c r="F52" s="51"/>
      <c r="G52" s="52">
        <f t="shared" si="2"/>
        <v>0</v>
      </c>
    </row>
    <row r="53" spans="2:7" ht="81.75" customHeight="1" x14ac:dyDescent="0.3">
      <c r="B53" s="47">
        <f t="shared" si="3"/>
        <v>9</v>
      </c>
      <c r="C53" s="63" t="s">
        <v>65</v>
      </c>
      <c r="D53" s="49" t="s">
        <v>14</v>
      </c>
      <c r="E53" s="50">
        <v>81</v>
      </c>
      <c r="F53" s="51"/>
      <c r="G53" s="52">
        <f t="shared" si="2"/>
        <v>0</v>
      </c>
    </row>
    <row r="54" spans="2:7" ht="26.25" customHeight="1" x14ac:dyDescent="0.3">
      <c r="B54" s="47">
        <f t="shared" si="3"/>
        <v>10</v>
      </c>
      <c r="C54" s="63" t="s">
        <v>30</v>
      </c>
      <c r="D54" s="49" t="s">
        <v>14</v>
      </c>
      <c r="E54" s="50">
        <v>81</v>
      </c>
      <c r="F54" s="51"/>
      <c r="G54" s="52">
        <f t="shared" si="2"/>
        <v>0</v>
      </c>
    </row>
    <row r="55" spans="2:7" ht="150" customHeight="1" x14ac:dyDescent="0.3">
      <c r="B55" s="49">
        <f t="shared" si="3"/>
        <v>11</v>
      </c>
      <c r="C55" s="63" t="s">
        <v>66</v>
      </c>
      <c r="D55" s="49" t="s">
        <v>17</v>
      </c>
      <c r="E55" s="54">
        <v>148</v>
      </c>
      <c r="F55" s="51"/>
      <c r="G55" s="55">
        <f t="shared" si="2"/>
        <v>0</v>
      </c>
    </row>
    <row r="56" spans="2:7" ht="18.75" customHeight="1" x14ac:dyDescent="0.35">
      <c r="B56" s="66" t="s">
        <v>67</v>
      </c>
      <c r="C56" s="61" t="s">
        <v>68</v>
      </c>
      <c r="D56" s="49"/>
      <c r="E56" s="54"/>
      <c r="F56" s="51"/>
      <c r="G56" s="67">
        <f>SUM(G57:G64)</f>
        <v>0</v>
      </c>
    </row>
    <row r="57" spans="2:7" ht="46.5" x14ac:dyDescent="0.35">
      <c r="B57" s="47">
        <v>1</v>
      </c>
      <c r="C57" s="48" t="s">
        <v>69</v>
      </c>
      <c r="D57" s="49" t="s">
        <v>17</v>
      </c>
      <c r="E57" s="50">
        <v>16.8</v>
      </c>
      <c r="F57" s="51"/>
      <c r="G57" s="52">
        <f t="shared" si="2"/>
        <v>0</v>
      </c>
    </row>
    <row r="58" spans="2:7" ht="63.75" customHeight="1" x14ac:dyDescent="0.35">
      <c r="B58" s="47">
        <f t="shared" si="3"/>
        <v>2</v>
      </c>
      <c r="C58" s="48" t="s">
        <v>70</v>
      </c>
      <c r="D58" s="49" t="s">
        <v>22</v>
      </c>
      <c r="E58" s="50">
        <v>36208</v>
      </c>
      <c r="F58" s="51"/>
      <c r="G58" s="52">
        <f t="shared" si="2"/>
        <v>0</v>
      </c>
    </row>
    <row r="59" spans="2:7" ht="62" x14ac:dyDescent="0.35">
      <c r="B59" s="49">
        <f t="shared" si="3"/>
        <v>3</v>
      </c>
      <c r="C59" s="48" t="s">
        <v>71</v>
      </c>
      <c r="D59" s="49" t="s">
        <v>14</v>
      </c>
      <c r="E59" s="54">
        <v>422</v>
      </c>
      <c r="F59" s="51"/>
      <c r="G59" s="55">
        <f t="shared" si="2"/>
        <v>0</v>
      </c>
    </row>
    <row r="60" spans="2:7" ht="77.5" x14ac:dyDescent="0.35">
      <c r="B60" s="49">
        <f t="shared" si="3"/>
        <v>4</v>
      </c>
      <c r="C60" s="48" t="s">
        <v>72</v>
      </c>
      <c r="D60" s="49" t="s">
        <v>27</v>
      </c>
      <c r="E60" s="54">
        <v>5.4</v>
      </c>
      <c r="F60" s="51"/>
      <c r="G60" s="55">
        <f t="shared" si="2"/>
        <v>0</v>
      </c>
    </row>
    <row r="61" spans="2:7" ht="77.5" x14ac:dyDescent="0.35">
      <c r="B61" s="47">
        <f t="shared" si="3"/>
        <v>5</v>
      </c>
      <c r="C61" s="48" t="s">
        <v>73</v>
      </c>
      <c r="D61" s="49" t="s">
        <v>14</v>
      </c>
      <c r="E61" s="50">
        <v>42</v>
      </c>
      <c r="F61" s="51"/>
      <c r="G61" s="52">
        <f t="shared" si="2"/>
        <v>0</v>
      </c>
    </row>
    <row r="62" spans="2:7" ht="77.5" x14ac:dyDescent="0.35">
      <c r="B62" s="47">
        <f t="shared" si="3"/>
        <v>6</v>
      </c>
      <c r="C62" s="48" t="s">
        <v>74</v>
      </c>
      <c r="D62" s="49" t="s">
        <v>17</v>
      </c>
      <c r="E62" s="50">
        <v>268.2</v>
      </c>
      <c r="F62" s="51"/>
      <c r="G62" s="52">
        <f t="shared" si="2"/>
        <v>0</v>
      </c>
    </row>
    <row r="63" spans="2:7" ht="81" customHeight="1" x14ac:dyDescent="0.35">
      <c r="B63" s="47">
        <f t="shared" si="3"/>
        <v>7</v>
      </c>
      <c r="C63" s="48" t="s">
        <v>75</v>
      </c>
      <c r="D63" s="49" t="s">
        <v>17</v>
      </c>
      <c r="E63" s="50">
        <v>3</v>
      </c>
      <c r="F63" s="51"/>
      <c r="G63" s="52">
        <f t="shared" si="2"/>
        <v>0</v>
      </c>
    </row>
    <row r="64" spans="2:7" ht="93.75" customHeight="1" x14ac:dyDescent="0.35">
      <c r="B64" s="47">
        <f t="shared" si="3"/>
        <v>8</v>
      </c>
      <c r="C64" s="48" t="s">
        <v>76</v>
      </c>
      <c r="D64" s="49" t="s">
        <v>17</v>
      </c>
      <c r="E64" s="50">
        <v>262</v>
      </c>
      <c r="F64" s="51"/>
      <c r="G64" s="52">
        <f t="shared" si="2"/>
        <v>0</v>
      </c>
    </row>
    <row r="65" spans="2:7" ht="18.75" customHeight="1" x14ac:dyDescent="0.35">
      <c r="B65" s="60" t="s">
        <v>77</v>
      </c>
      <c r="C65" s="61" t="s">
        <v>78</v>
      </c>
      <c r="D65" s="49"/>
      <c r="E65" s="50"/>
      <c r="F65" s="51"/>
      <c r="G65" s="62">
        <f>SUM(G66:G76)</f>
        <v>0</v>
      </c>
    </row>
    <row r="66" spans="2:7" ht="62" x14ac:dyDescent="0.35">
      <c r="B66" s="47">
        <v>1</v>
      </c>
      <c r="C66" s="48" t="s">
        <v>79</v>
      </c>
      <c r="D66" s="49" t="s">
        <v>14</v>
      </c>
      <c r="E66" s="50">
        <v>132</v>
      </c>
      <c r="F66" s="51"/>
      <c r="G66" s="52">
        <f t="shared" si="2"/>
        <v>0</v>
      </c>
    </row>
    <row r="67" spans="2:7" ht="62" x14ac:dyDescent="0.35">
      <c r="B67" s="49">
        <f t="shared" si="3"/>
        <v>2</v>
      </c>
      <c r="C67" s="48" t="s">
        <v>80</v>
      </c>
      <c r="D67" s="49" t="s">
        <v>14</v>
      </c>
      <c r="E67" s="54">
        <v>7.6</v>
      </c>
      <c r="F67" s="51"/>
      <c r="G67" s="55">
        <f t="shared" si="2"/>
        <v>0</v>
      </c>
    </row>
    <row r="68" spans="2:7" ht="62" x14ac:dyDescent="0.35">
      <c r="B68" s="49">
        <f t="shared" si="3"/>
        <v>3</v>
      </c>
      <c r="C68" s="48" t="s">
        <v>81</v>
      </c>
      <c r="D68" s="49" t="s">
        <v>22</v>
      </c>
      <c r="E68" s="54">
        <v>794</v>
      </c>
      <c r="F68" s="51"/>
      <c r="G68" s="55">
        <f t="shared" si="2"/>
        <v>0</v>
      </c>
    </row>
    <row r="69" spans="2:7" ht="97.5" customHeight="1" x14ac:dyDescent="0.35">
      <c r="B69" s="47">
        <f t="shared" si="3"/>
        <v>4</v>
      </c>
      <c r="C69" s="48" t="s">
        <v>82</v>
      </c>
      <c r="D69" s="49" t="s">
        <v>17</v>
      </c>
      <c r="E69" s="50">
        <v>12</v>
      </c>
      <c r="F69" s="51"/>
      <c r="G69" s="52">
        <f t="shared" si="2"/>
        <v>0</v>
      </c>
    </row>
    <row r="70" spans="2:7" ht="77.5" x14ac:dyDescent="0.35">
      <c r="B70" s="47">
        <f t="shared" si="3"/>
        <v>5</v>
      </c>
      <c r="C70" s="48" t="s">
        <v>83</v>
      </c>
      <c r="D70" s="49" t="s">
        <v>14</v>
      </c>
      <c r="E70" s="50">
        <v>140</v>
      </c>
      <c r="F70" s="51"/>
      <c r="G70" s="52">
        <f t="shared" si="2"/>
        <v>0</v>
      </c>
    </row>
    <row r="71" spans="2:7" ht="62" x14ac:dyDescent="0.35">
      <c r="B71" s="47">
        <f t="shared" si="3"/>
        <v>6</v>
      </c>
      <c r="C71" s="48" t="s">
        <v>84</v>
      </c>
      <c r="D71" s="49" t="s">
        <v>14</v>
      </c>
      <c r="E71" s="50">
        <v>46</v>
      </c>
      <c r="F71" s="51"/>
      <c r="G71" s="52">
        <f t="shared" si="2"/>
        <v>0</v>
      </c>
    </row>
    <row r="72" spans="2:7" ht="93" x14ac:dyDescent="0.35">
      <c r="B72" s="47">
        <f t="shared" si="3"/>
        <v>7</v>
      </c>
      <c r="C72" s="48" t="s">
        <v>85</v>
      </c>
      <c r="D72" s="49" t="s">
        <v>14</v>
      </c>
      <c r="E72" s="50">
        <v>62</v>
      </c>
      <c r="F72" s="51"/>
      <c r="G72" s="52">
        <f t="shared" si="2"/>
        <v>0</v>
      </c>
    </row>
    <row r="73" spans="2:7" ht="67.5" customHeight="1" x14ac:dyDescent="0.35">
      <c r="B73" s="47">
        <f t="shared" si="3"/>
        <v>8</v>
      </c>
      <c r="C73" s="48" t="s">
        <v>86</v>
      </c>
      <c r="D73" s="49" t="s">
        <v>22</v>
      </c>
      <c r="E73" s="50">
        <v>16228</v>
      </c>
      <c r="F73" s="51"/>
      <c r="G73" s="52">
        <f t="shared" si="2"/>
        <v>0</v>
      </c>
    </row>
    <row r="74" spans="2:7" ht="62" x14ac:dyDescent="0.35">
      <c r="B74" s="47">
        <f t="shared" si="3"/>
        <v>9</v>
      </c>
      <c r="C74" s="48" t="s">
        <v>87</v>
      </c>
      <c r="D74" s="49" t="s">
        <v>27</v>
      </c>
      <c r="E74" s="50">
        <v>18</v>
      </c>
      <c r="F74" s="51"/>
      <c r="G74" s="52">
        <f t="shared" si="2"/>
        <v>0</v>
      </c>
    </row>
    <row r="75" spans="2:7" ht="97.5" customHeight="1" x14ac:dyDescent="0.35">
      <c r="B75" s="47">
        <f t="shared" si="3"/>
        <v>10</v>
      </c>
      <c r="C75" s="48" t="s">
        <v>88</v>
      </c>
      <c r="D75" s="49" t="s">
        <v>22</v>
      </c>
      <c r="E75" s="50">
        <v>60</v>
      </c>
      <c r="F75" s="51"/>
      <c r="G75" s="52">
        <f t="shared" si="2"/>
        <v>0</v>
      </c>
    </row>
    <row r="76" spans="2:7" ht="82.5" customHeight="1" x14ac:dyDescent="0.35">
      <c r="B76" s="47">
        <f t="shared" si="3"/>
        <v>11</v>
      </c>
      <c r="C76" s="48" t="s">
        <v>89</v>
      </c>
      <c r="D76" s="49" t="s">
        <v>17</v>
      </c>
      <c r="E76" s="50">
        <v>120.2</v>
      </c>
      <c r="F76" s="51"/>
      <c r="G76" s="52">
        <f t="shared" si="2"/>
        <v>0</v>
      </c>
    </row>
    <row r="77" spans="2:7" ht="18.75" customHeight="1" x14ac:dyDescent="0.35">
      <c r="B77" s="60" t="s">
        <v>90</v>
      </c>
      <c r="C77" s="61" t="s">
        <v>91</v>
      </c>
      <c r="D77" s="49"/>
      <c r="E77" s="50"/>
      <c r="F77" s="51"/>
      <c r="G77" s="62">
        <f>SUM(G78:G91)</f>
        <v>0</v>
      </c>
    </row>
    <row r="78" spans="2:7" ht="63.75" customHeight="1" x14ac:dyDescent="0.35">
      <c r="B78" s="49">
        <v>1</v>
      </c>
      <c r="C78" s="48" t="s">
        <v>92</v>
      </c>
      <c r="D78" s="49" t="s">
        <v>17</v>
      </c>
      <c r="E78" s="54">
        <v>124</v>
      </c>
      <c r="F78" s="51"/>
      <c r="G78" s="55">
        <f t="shared" si="2"/>
        <v>0</v>
      </c>
    </row>
    <row r="79" spans="2:7" ht="77.5" x14ac:dyDescent="0.35">
      <c r="B79" s="49">
        <f t="shared" si="3"/>
        <v>2</v>
      </c>
      <c r="C79" s="48" t="s">
        <v>93</v>
      </c>
      <c r="D79" s="49" t="s">
        <v>17</v>
      </c>
      <c r="E79" s="54">
        <v>26</v>
      </c>
      <c r="F79" s="51"/>
      <c r="G79" s="55">
        <f t="shared" si="2"/>
        <v>0</v>
      </c>
    </row>
    <row r="80" spans="2:7" ht="62" x14ac:dyDescent="0.35">
      <c r="B80" s="47">
        <f t="shared" si="3"/>
        <v>3</v>
      </c>
      <c r="C80" s="48" t="s">
        <v>94</v>
      </c>
      <c r="D80" s="49" t="s">
        <v>14</v>
      </c>
      <c r="E80" s="50">
        <v>156</v>
      </c>
      <c r="F80" s="51"/>
      <c r="G80" s="52">
        <f t="shared" si="2"/>
        <v>0</v>
      </c>
    </row>
    <row r="81" spans="2:7" ht="77.5" x14ac:dyDescent="0.35">
      <c r="B81" s="47">
        <f t="shared" si="3"/>
        <v>4</v>
      </c>
      <c r="C81" s="48" t="s">
        <v>95</v>
      </c>
      <c r="D81" s="49" t="s">
        <v>22</v>
      </c>
      <c r="E81" s="50">
        <v>27840</v>
      </c>
      <c r="F81" s="51"/>
      <c r="G81" s="52">
        <f t="shared" si="2"/>
        <v>0</v>
      </c>
    </row>
    <row r="82" spans="2:7" ht="108.5" x14ac:dyDescent="0.35">
      <c r="B82" s="47">
        <f t="shared" si="3"/>
        <v>5</v>
      </c>
      <c r="C82" s="48" t="s">
        <v>96</v>
      </c>
      <c r="D82" s="49" t="s">
        <v>17</v>
      </c>
      <c r="E82" s="50">
        <v>232</v>
      </c>
      <c r="F82" s="51"/>
      <c r="G82" s="52">
        <f t="shared" si="2"/>
        <v>0</v>
      </c>
    </row>
    <row r="83" spans="2:7" ht="46.5" x14ac:dyDescent="0.35">
      <c r="B83" s="47">
        <f t="shared" si="3"/>
        <v>6</v>
      </c>
      <c r="C83" s="48" t="s">
        <v>97</v>
      </c>
      <c r="D83" s="49" t="s">
        <v>14</v>
      </c>
      <c r="E83" s="50">
        <v>386</v>
      </c>
      <c r="F83" s="51"/>
      <c r="G83" s="52">
        <f t="shared" si="2"/>
        <v>0</v>
      </c>
    </row>
    <row r="84" spans="2:7" ht="77.5" x14ac:dyDescent="0.35">
      <c r="B84" s="47">
        <f t="shared" si="3"/>
        <v>7</v>
      </c>
      <c r="C84" s="48" t="s">
        <v>98</v>
      </c>
      <c r="D84" s="49" t="s">
        <v>22</v>
      </c>
      <c r="E84" s="50">
        <v>1404</v>
      </c>
      <c r="F84" s="51"/>
      <c r="G84" s="52">
        <f t="shared" si="2"/>
        <v>0</v>
      </c>
    </row>
    <row r="85" spans="2:7" ht="62" x14ac:dyDescent="0.35">
      <c r="B85" s="47">
        <f t="shared" si="3"/>
        <v>8</v>
      </c>
      <c r="C85" s="48" t="s">
        <v>99</v>
      </c>
      <c r="D85" s="49" t="s">
        <v>22</v>
      </c>
      <c r="E85" s="50">
        <v>5100</v>
      </c>
      <c r="F85" s="51"/>
      <c r="G85" s="52">
        <f t="shared" si="2"/>
        <v>0</v>
      </c>
    </row>
    <row r="86" spans="2:7" ht="82.5" customHeight="1" x14ac:dyDescent="0.35">
      <c r="B86" s="47">
        <f t="shared" si="3"/>
        <v>9</v>
      </c>
      <c r="C86" s="48" t="s">
        <v>100</v>
      </c>
      <c r="D86" s="49" t="s">
        <v>14</v>
      </c>
      <c r="E86" s="50">
        <v>86</v>
      </c>
      <c r="F86" s="51"/>
      <c r="G86" s="52">
        <f t="shared" si="2"/>
        <v>0</v>
      </c>
    </row>
    <row r="87" spans="2:7" ht="77.5" x14ac:dyDescent="0.35">
      <c r="B87" s="47">
        <f t="shared" si="3"/>
        <v>10</v>
      </c>
      <c r="C87" s="48" t="s">
        <v>101</v>
      </c>
      <c r="D87" s="49" t="s">
        <v>17</v>
      </c>
      <c r="E87" s="50">
        <v>60</v>
      </c>
      <c r="F87" s="51"/>
      <c r="G87" s="52">
        <f t="shared" si="2"/>
        <v>0</v>
      </c>
    </row>
    <row r="88" spans="2:7" ht="62" x14ac:dyDescent="0.35">
      <c r="B88" s="47">
        <f t="shared" si="3"/>
        <v>11</v>
      </c>
      <c r="C88" s="48" t="s">
        <v>102</v>
      </c>
      <c r="D88" s="49" t="s">
        <v>17</v>
      </c>
      <c r="E88" s="50">
        <v>1.5</v>
      </c>
      <c r="F88" s="51"/>
      <c r="G88" s="52">
        <f t="shared" si="2"/>
        <v>0</v>
      </c>
    </row>
    <row r="89" spans="2:7" ht="15.5" x14ac:dyDescent="0.35">
      <c r="B89" s="49">
        <f t="shared" si="3"/>
        <v>12</v>
      </c>
      <c r="C89" s="48" t="s">
        <v>103</v>
      </c>
      <c r="D89" s="49" t="s">
        <v>17</v>
      </c>
      <c r="E89" s="54">
        <v>2</v>
      </c>
      <c r="F89" s="51"/>
      <c r="G89" s="55">
        <f t="shared" si="2"/>
        <v>0</v>
      </c>
    </row>
    <row r="90" spans="2:7" ht="15.5" x14ac:dyDescent="0.35">
      <c r="B90" s="49">
        <f t="shared" si="3"/>
        <v>13</v>
      </c>
      <c r="C90" s="48" t="s">
        <v>104</v>
      </c>
      <c r="D90" s="49" t="s">
        <v>14</v>
      </c>
      <c r="E90" s="54">
        <v>20.6</v>
      </c>
      <c r="F90" s="51"/>
      <c r="G90" s="55">
        <f t="shared" si="2"/>
        <v>0</v>
      </c>
    </row>
    <row r="91" spans="2:7" ht="15.5" x14ac:dyDescent="0.35">
      <c r="B91" s="49">
        <f t="shared" si="3"/>
        <v>14</v>
      </c>
      <c r="C91" s="48" t="s">
        <v>105</v>
      </c>
      <c r="D91" s="49" t="s">
        <v>17</v>
      </c>
      <c r="E91" s="54">
        <v>1.1499999999999999</v>
      </c>
      <c r="F91" s="51"/>
      <c r="G91" s="55">
        <f t="shared" si="2"/>
        <v>0</v>
      </c>
    </row>
    <row r="92" spans="2:7" ht="22.5" customHeight="1" x14ac:dyDescent="0.3">
      <c r="B92" s="68" t="s">
        <v>106</v>
      </c>
      <c r="C92" s="69" t="s">
        <v>107</v>
      </c>
      <c r="D92" s="70"/>
      <c r="E92" s="71"/>
      <c r="F92" s="72"/>
      <c r="G92" s="73">
        <f>SUM(G93:G117)</f>
        <v>0</v>
      </c>
    </row>
    <row r="93" spans="2:7" ht="46.5" x14ac:dyDescent="0.35">
      <c r="B93" s="49">
        <v>1</v>
      </c>
      <c r="C93" s="48" t="s">
        <v>108</v>
      </c>
      <c r="D93" s="49" t="s">
        <v>19</v>
      </c>
      <c r="E93" s="54">
        <v>1</v>
      </c>
      <c r="F93" s="55"/>
      <c r="G93" s="55">
        <f t="shared" ref="G93:G117" si="4">$E93*F93</f>
        <v>0</v>
      </c>
    </row>
    <row r="94" spans="2:7" ht="46.5" x14ac:dyDescent="0.35">
      <c r="B94" s="47">
        <f>B93+1</f>
        <v>2</v>
      </c>
      <c r="C94" s="48" t="s">
        <v>109</v>
      </c>
      <c r="D94" s="49" t="s">
        <v>17</v>
      </c>
      <c r="E94" s="50">
        <v>207</v>
      </c>
      <c r="F94" s="55"/>
      <c r="G94" s="52">
        <f t="shared" si="4"/>
        <v>0</v>
      </c>
    </row>
    <row r="95" spans="2:7" ht="46.5" x14ac:dyDescent="0.35">
      <c r="B95" s="47">
        <f t="shared" ref="B95:B117" si="5">B94+1</f>
        <v>3</v>
      </c>
      <c r="C95" s="48" t="s">
        <v>110</v>
      </c>
      <c r="D95" s="49" t="s">
        <v>14</v>
      </c>
      <c r="E95" s="50">
        <v>65</v>
      </c>
      <c r="F95" s="55"/>
      <c r="G95" s="52">
        <f t="shared" si="4"/>
        <v>0</v>
      </c>
    </row>
    <row r="96" spans="2:7" ht="62" x14ac:dyDescent="0.35">
      <c r="B96" s="47">
        <f t="shared" si="5"/>
        <v>4</v>
      </c>
      <c r="C96" s="48" t="s">
        <v>111</v>
      </c>
      <c r="D96" s="49" t="s">
        <v>14</v>
      </c>
      <c r="E96" s="50">
        <v>65</v>
      </c>
      <c r="F96" s="55"/>
      <c r="G96" s="52">
        <f t="shared" si="4"/>
        <v>0</v>
      </c>
    </row>
    <row r="97" spans="2:7" ht="82.5" customHeight="1" x14ac:dyDescent="0.35">
      <c r="B97" s="47">
        <f t="shared" si="5"/>
        <v>5</v>
      </c>
      <c r="C97" s="48" t="s">
        <v>112</v>
      </c>
      <c r="D97" s="49" t="s">
        <v>17</v>
      </c>
      <c r="E97" s="50">
        <v>17</v>
      </c>
      <c r="F97" s="55"/>
      <c r="G97" s="52">
        <f t="shared" si="4"/>
        <v>0</v>
      </c>
    </row>
    <row r="98" spans="2:7" ht="52.5" customHeight="1" x14ac:dyDescent="0.35">
      <c r="B98" s="47">
        <f t="shared" si="5"/>
        <v>6</v>
      </c>
      <c r="C98" s="48" t="s">
        <v>113</v>
      </c>
      <c r="D98" s="49" t="s">
        <v>17</v>
      </c>
      <c r="E98" s="50">
        <v>5.4</v>
      </c>
      <c r="F98" s="55"/>
      <c r="G98" s="52">
        <f t="shared" si="4"/>
        <v>0</v>
      </c>
    </row>
    <row r="99" spans="2:7" ht="62" x14ac:dyDescent="0.35">
      <c r="B99" s="47">
        <f t="shared" si="5"/>
        <v>7</v>
      </c>
      <c r="C99" s="48" t="s">
        <v>114</v>
      </c>
      <c r="D99" s="49" t="s">
        <v>22</v>
      </c>
      <c r="E99" s="50">
        <v>9396</v>
      </c>
      <c r="F99" s="55"/>
      <c r="G99" s="52">
        <f t="shared" si="4"/>
        <v>0</v>
      </c>
    </row>
    <row r="100" spans="2:7" ht="46.5" x14ac:dyDescent="0.35">
      <c r="B100" s="47">
        <f t="shared" si="5"/>
        <v>8</v>
      </c>
      <c r="C100" s="48" t="s">
        <v>115</v>
      </c>
      <c r="D100" s="49" t="s">
        <v>59</v>
      </c>
      <c r="E100" s="50">
        <v>117</v>
      </c>
      <c r="F100" s="55"/>
      <c r="G100" s="52">
        <f t="shared" si="4"/>
        <v>0</v>
      </c>
    </row>
    <row r="101" spans="2:7" ht="62" x14ac:dyDescent="0.3">
      <c r="B101" s="47">
        <f t="shared" si="5"/>
        <v>9</v>
      </c>
      <c r="C101" s="63" t="s">
        <v>116</v>
      </c>
      <c r="D101" s="49" t="s">
        <v>27</v>
      </c>
      <c r="E101" s="50">
        <v>1.5</v>
      </c>
      <c r="F101" s="55"/>
      <c r="G101" s="52">
        <f t="shared" si="4"/>
        <v>0</v>
      </c>
    </row>
    <row r="102" spans="2:7" ht="62" x14ac:dyDescent="0.35">
      <c r="B102" s="47">
        <f t="shared" si="5"/>
        <v>10</v>
      </c>
      <c r="C102" s="48" t="s">
        <v>117</v>
      </c>
      <c r="D102" s="49" t="s">
        <v>14</v>
      </c>
      <c r="E102" s="50">
        <v>12.6</v>
      </c>
      <c r="F102" s="55"/>
      <c r="G102" s="52">
        <f t="shared" si="4"/>
        <v>0</v>
      </c>
    </row>
    <row r="103" spans="2:7" ht="77.5" x14ac:dyDescent="0.35">
      <c r="B103" s="49">
        <f t="shared" si="5"/>
        <v>11</v>
      </c>
      <c r="C103" s="48" t="s">
        <v>118</v>
      </c>
      <c r="D103" s="49" t="s">
        <v>14</v>
      </c>
      <c r="E103" s="54">
        <v>153</v>
      </c>
      <c r="F103" s="55"/>
      <c r="G103" s="55">
        <f t="shared" si="4"/>
        <v>0</v>
      </c>
    </row>
    <row r="104" spans="2:7" ht="77.5" x14ac:dyDescent="0.35">
      <c r="B104" s="49">
        <f t="shared" si="5"/>
        <v>12</v>
      </c>
      <c r="C104" s="48" t="s">
        <v>119</v>
      </c>
      <c r="D104" s="49" t="s">
        <v>14</v>
      </c>
      <c r="E104" s="54">
        <v>42.8</v>
      </c>
      <c r="F104" s="55"/>
      <c r="G104" s="55">
        <f t="shared" si="4"/>
        <v>0</v>
      </c>
    </row>
    <row r="105" spans="2:7" ht="77.5" x14ac:dyDescent="0.35">
      <c r="B105" s="49">
        <f t="shared" si="5"/>
        <v>13</v>
      </c>
      <c r="C105" s="48" t="s">
        <v>120</v>
      </c>
      <c r="D105" s="49" t="s">
        <v>22</v>
      </c>
      <c r="E105" s="54">
        <v>28</v>
      </c>
      <c r="F105" s="55"/>
      <c r="G105" s="55">
        <f t="shared" si="4"/>
        <v>0</v>
      </c>
    </row>
    <row r="106" spans="2:7" ht="77.5" x14ac:dyDescent="0.35">
      <c r="B106" s="49">
        <f t="shared" si="5"/>
        <v>14</v>
      </c>
      <c r="C106" s="48" t="s">
        <v>121</v>
      </c>
      <c r="D106" s="49" t="s">
        <v>17</v>
      </c>
      <c r="E106" s="54">
        <v>78.3</v>
      </c>
      <c r="F106" s="55"/>
      <c r="G106" s="55">
        <f t="shared" si="4"/>
        <v>0</v>
      </c>
    </row>
    <row r="107" spans="2:7" ht="62" x14ac:dyDescent="0.35">
      <c r="B107" s="47">
        <f t="shared" si="5"/>
        <v>15</v>
      </c>
      <c r="C107" s="48" t="s">
        <v>122</v>
      </c>
      <c r="D107" s="49" t="s">
        <v>14</v>
      </c>
      <c r="E107" s="50">
        <v>23</v>
      </c>
      <c r="F107" s="55"/>
      <c r="G107" s="52">
        <f t="shared" si="4"/>
        <v>0</v>
      </c>
    </row>
    <row r="108" spans="2:7" ht="62" x14ac:dyDescent="0.35">
      <c r="B108" s="47">
        <f t="shared" si="5"/>
        <v>16</v>
      </c>
      <c r="C108" s="48" t="s">
        <v>123</v>
      </c>
      <c r="D108" s="49" t="s">
        <v>14</v>
      </c>
      <c r="E108" s="50">
        <v>36</v>
      </c>
      <c r="F108" s="55"/>
      <c r="G108" s="52">
        <f t="shared" si="4"/>
        <v>0</v>
      </c>
    </row>
    <row r="109" spans="2:7" ht="62" x14ac:dyDescent="0.35">
      <c r="B109" s="47">
        <f t="shared" si="5"/>
        <v>17</v>
      </c>
      <c r="C109" s="48" t="s">
        <v>124</v>
      </c>
      <c r="D109" s="49" t="s">
        <v>14</v>
      </c>
      <c r="E109" s="50">
        <v>2.6</v>
      </c>
      <c r="F109" s="55"/>
      <c r="G109" s="52">
        <f t="shared" si="4"/>
        <v>0</v>
      </c>
    </row>
    <row r="110" spans="2:7" ht="97.5" customHeight="1" x14ac:dyDescent="0.35">
      <c r="B110" s="47">
        <f t="shared" si="5"/>
        <v>18</v>
      </c>
      <c r="C110" s="48" t="s">
        <v>125</v>
      </c>
      <c r="D110" s="49" t="s">
        <v>17</v>
      </c>
      <c r="E110" s="50">
        <v>3.6</v>
      </c>
      <c r="F110" s="55"/>
      <c r="G110" s="52">
        <f t="shared" si="4"/>
        <v>0</v>
      </c>
    </row>
    <row r="111" spans="2:7" ht="48.75" customHeight="1" x14ac:dyDescent="0.35">
      <c r="B111" s="47">
        <f t="shared" si="5"/>
        <v>19</v>
      </c>
      <c r="C111" s="48" t="s">
        <v>126</v>
      </c>
      <c r="D111" s="49" t="s">
        <v>27</v>
      </c>
      <c r="E111" s="50">
        <v>100</v>
      </c>
      <c r="F111" s="55"/>
      <c r="G111" s="52">
        <f t="shared" si="4"/>
        <v>0</v>
      </c>
    </row>
    <row r="112" spans="2:7" ht="77.5" x14ac:dyDescent="0.35">
      <c r="B112" s="47">
        <f t="shared" si="5"/>
        <v>20</v>
      </c>
      <c r="C112" s="48" t="s">
        <v>127</v>
      </c>
      <c r="D112" s="49" t="s">
        <v>14</v>
      </c>
      <c r="E112" s="50">
        <v>96</v>
      </c>
      <c r="F112" s="55"/>
      <c r="G112" s="52">
        <f t="shared" si="4"/>
        <v>0</v>
      </c>
    </row>
    <row r="113" spans="2:7" ht="62" x14ac:dyDescent="0.35">
      <c r="B113" s="47">
        <f t="shared" si="5"/>
        <v>21</v>
      </c>
      <c r="C113" s="48" t="s">
        <v>128</v>
      </c>
      <c r="D113" s="49" t="s">
        <v>14</v>
      </c>
      <c r="E113" s="50">
        <v>96</v>
      </c>
      <c r="F113" s="55"/>
      <c r="G113" s="52">
        <f t="shared" si="4"/>
        <v>0</v>
      </c>
    </row>
    <row r="114" spans="2:7" ht="15.5" x14ac:dyDescent="0.35">
      <c r="B114" s="49">
        <f t="shared" si="5"/>
        <v>22</v>
      </c>
      <c r="C114" s="48" t="s">
        <v>30</v>
      </c>
      <c r="D114" s="49" t="s">
        <v>14</v>
      </c>
      <c r="E114" s="54">
        <v>96</v>
      </c>
      <c r="F114" s="51"/>
      <c r="G114" s="55">
        <f t="shared" si="4"/>
        <v>0</v>
      </c>
    </row>
    <row r="115" spans="2:7" ht="93" x14ac:dyDescent="0.35">
      <c r="B115" s="49">
        <f t="shared" si="5"/>
        <v>23</v>
      </c>
      <c r="C115" s="48" t="s">
        <v>129</v>
      </c>
      <c r="D115" s="49" t="s">
        <v>17</v>
      </c>
      <c r="E115" s="54">
        <v>74</v>
      </c>
      <c r="F115" s="55"/>
      <c r="G115" s="55">
        <f t="shared" si="4"/>
        <v>0</v>
      </c>
    </row>
    <row r="116" spans="2:7" ht="77.5" x14ac:dyDescent="0.35">
      <c r="B116" s="47">
        <f t="shared" si="5"/>
        <v>24</v>
      </c>
      <c r="C116" s="48" t="s">
        <v>130</v>
      </c>
      <c r="D116" s="49" t="s">
        <v>22</v>
      </c>
      <c r="E116" s="50">
        <v>71</v>
      </c>
      <c r="F116" s="55"/>
      <c r="G116" s="52">
        <f t="shared" si="4"/>
        <v>0</v>
      </c>
    </row>
    <row r="117" spans="2:7" ht="108.5" x14ac:dyDescent="0.35">
      <c r="B117" s="49">
        <f t="shared" si="5"/>
        <v>25</v>
      </c>
      <c r="C117" s="48" t="s">
        <v>131</v>
      </c>
      <c r="D117" s="49" t="s">
        <v>27</v>
      </c>
      <c r="E117" s="54">
        <v>33</v>
      </c>
      <c r="F117" s="55"/>
      <c r="G117" s="55">
        <f t="shared" si="4"/>
        <v>0</v>
      </c>
    </row>
    <row r="118" spans="2:7" ht="22.5" customHeight="1" x14ac:dyDescent="0.3">
      <c r="B118" s="74" t="s">
        <v>132</v>
      </c>
      <c r="C118" s="75" t="s">
        <v>133</v>
      </c>
      <c r="D118" s="76"/>
      <c r="E118" s="77"/>
      <c r="F118" s="78"/>
      <c r="G118" s="79">
        <f>G119+G133+G143</f>
        <v>0</v>
      </c>
    </row>
    <row r="119" spans="2:7" ht="18.75" customHeight="1" x14ac:dyDescent="0.3">
      <c r="B119" s="66" t="s">
        <v>134</v>
      </c>
      <c r="C119" s="80" t="s">
        <v>135</v>
      </c>
      <c r="D119" s="49"/>
      <c r="E119" s="54"/>
      <c r="F119" s="55"/>
      <c r="G119" s="67">
        <f>SUM(G120:G132)</f>
        <v>0</v>
      </c>
    </row>
    <row r="120" spans="2:7" ht="46.5" x14ac:dyDescent="0.35">
      <c r="B120" s="47">
        <v>1</v>
      </c>
      <c r="C120" s="48" t="s">
        <v>136</v>
      </c>
      <c r="D120" s="49" t="s">
        <v>19</v>
      </c>
      <c r="E120" s="50">
        <v>1</v>
      </c>
      <c r="F120" s="55"/>
      <c r="G120" s="52">
        <f t="shared" ref="G120:G170" si="6">$E120*F120</f>
        <v>0</v>
      </c>
    </row>
    <row r="121" spans="2:7" ht="62" x14ac:dyDescent="0.35">
      <c r="B121" s="47">
        <f>B120+1</f>
        <v>2</v>
      </c>
      <c r="C121" s="48" t="s">
        <v>137</v>
      </c>
      <c r="D121" s="49" t="s">
        <v>17</v>
      </c>
      <c r="E121" s="50">
        <v>290</v>
      </c>
      <c r="F121" s="55"/>
      <c r="G121" s="52">
        <f t="shared" si="6"/>
        <v>0</v>
      </c>
    </row>
    <row r="122" spans="2:7" ht="62" x14ac:dyDescent="0.35">
      <c r="B122" s="47">
        <f t="shared" ref="B122:B132" si="7">B121+1</f>
        <v>3</v>
      </c>
      <c r="C122" s="48" t="s">
        <v>138</v>
      </c>
      <c r="D122" s="49" t="s">
        <v>17</v>
      </c>
      <c r="E122" s="50">
        <v>212</v>
      </c>
      <c r="F122" s="55"/>
      <c r="G122" s="52">
        <f t="shared" si="6"/>
        <v>0</v>
      </c>
    </row>
    <row r="123" spans="2:7" ht="46.5" x14ac:dyDescent="0.35">
      <c r="B123" s="47">
        <f t="shared" si="7"/>
        <v>4</v>
      </c>
      <c r="C123" s="48" t="s">
        <v>139</v>
      </c>
      <c r="D123" s="49" t="s">
        <v>14</v>
      </c>
      <c r="E123" s="50">
        <v>39</v>
      </c>
      <c r="F123" s="55"/>
      <c r="G123" s="52">
        <f t="shared" si="6"/>
        <v>0</v>
      </c>
    </row>
    <row r="124" spans="2:7" ht="77.5" x14ac:dyDescent="0.35">
      <c r="B124" s="47">
        <f t="shared" si="7"/>
        <v>5</v>
      </c>
      <c r="C124" s="48" t="s">
        <v>140</v>
      </c>
      <c r="D124" s="49" t="s">
        <v>17</v>
      </c>
      <c r="E124" s="50">
        <v>10</v>
      </c>
      <c r="F124" s="55"/>
      <c r="G124" s="52">
        <f t="shared" si="6"/>
        <v>0</v>
      </c>
    </row>
    <row r="125" spans="2:7" ht="77.5" x14ac:dyDescent="0.35">
      <c r="B125" s="49">
        <f t="shared" si="7"/>
        <v>6</v>
      </c>
      <c r="C125" s="48" t="s">
        <v>141</v>
      </c>
      <c r="D125" s="49" t="s">
        <v>14</v>
      </c>
      <c r="E125" s="54">
        <v>42</v>
      </c>
      <c r="F125" s="55"/>
      <c r="G125" s="55">
        <f t="shared" si="6"/>
        <v>0</v>
      </c>
    </row>
    <row r="126" spans="2:7" ht="46.5" x14ac:dyDescent="0.35">
      <c r="B126" s="49">
        <f t="shared" si="7"/>
        <v>7</v>
      </c>
      <c r="C126" s="48" t="s">
        <v>142</v>
      </c>
      <c r="D126" s="49" t="s">
        <v>14</v>
      </c>
      <c r="E126" s="54">
        <v>42</v>
      </c>
      <c r="F126" s="55"/>
      <c r="G126" s="55">
        <f t="shared" si="6"/>
        <v>0</v>
      </c>
    </row>
    <row r="127" spans="2:7" ht="46.5" x14ac:dyDescent="0.35">
      <c r="B127" s="47">
        <f t="shared" si="7"/>
        <v>8</v>
      </c>
      <c r="C127" s="48" t="s">
        <v>143</v>
      </c>
      <c r="D127" s="49" t="s">
        <v>14</v>
      </c>
      <c r="E127" s="50">
        <v>42</v>
      </c>
      <c r="F127" s="55"/>
      <c r="G127" s="52">
        <f t="shared" si="6"/>
        <v>0</v>
      </c>
    </row>
    <row r="128" spans="2:7" ht="77.5" x14ac:dyDescent="0.35">
      <c r="B128" s="47">
        <f t="shared" si="7"/>
        <v>9</v>
      </c>
      <c r="C128" s="48" t="s">
        <v>144</v>
      </c>
      <c r="D128" s="49" t="s">
        <v>145</v>
      </c>
      <c r="E128" s="50">
        <v>1</v>
      </c>
      <c r="F128" s="55"/>
      <c r="G128" s="52">
        <f t="shared" si="6"/>
        <v>0</v>
      </c>
    </row>
    <row r="129" spans="2:7" ht="46.5" x14ac:dyDescent="0.35">
      <c r="B129" s="47">
        <f t="shared" si="7"/>
        <v>10</v>
      </c>
      <c r="C129" s="48" t="s">
        <v>146</v>
      </c>
      <c r="D129" s="49" t="s">
        <v>145</v>
      </c>
      <c r="E129" s="50">
        <v>1</v>
      </c>
      <c r="F129" s="55"/>
      <c r="G129" s="52">
        <f t="shared" si="6"/>
        <v>0</v>
      </c>
    </row>
    <row r="130" spans="2:7" ht="46.5" x14ac:dyDescent="0.35">
      <c r="B130" s="47">
        <f t="shared" si="7"/>
        <v>11</v>
      </c>
      <c r="C130" s="48" t="s">
        <v>147</v>
      </c>
      <c r="D130" s="49" t="s">
        <v>17</v>
      </c>
      <c r="E130" s="50">
        <v>50</v>
      </c>
      <c r="F130" s="55"/>
      <c r="G130" s="52">
        <f t="shared" si="6"/>
        <v>0</v>
      </c>
    </row>
    <row r="131" spans="2:7" ht="93" x14ac:dyDescent="0.35">
      <c r="B131" s="47">
        <f t="shared" si="7"/>
        <v>12</v>
      </c>
      <c r="C131" s="48" t="s">
        <v>148</v>
      </c>
      <c r="D131" s="49" t="s">
        <v>17</v>
      </c>
      <c r="E131" s="50">
        <v>149</v>
      </c>
      <c r="F131" s="55"/>
      <c r="G131" s="52">
        <f t="shared" si="6"/>
        <v>0</v>
      </c>
    </row>
    <row r="132" spans="2:7" ht="31" x14ac:dyDescent="0.35">
      <c r="B132" s="47">
        <f t="shared" si="7"/>
        <v>13</v>
      </c>
      <c r="C132" s="48" t="s">
        <v>149</v>
      </c>
      <c r="D132" s="49" t="s">
        <v>150</v>
      </c>
      <c r="E132" s="50">
        <v>10</v>
      </c>
      <c r="F132" s="55"/>
      <c r="G132" s="52">
        <f t="shared" si="6"/>
        <v>0</v>
      </c>
    </row>
    <row r="133" spans="2:7" ht="18.75" customHeight="1" x14ac:dyDescent="0.35">
      <c r="B133" s="60" t="s">
        <v>151</v>
      </c>
      <c r="C133" s="61" t="s">
        <v>152</v>
      </c>
      <c r="D133" s="49"/>
      <c r="E133" s="50"/>
      <c r="F133" s="55"/>
      <c r="G133" s="62">
        <f>SUM(G134:G142)</f>
        <v>0</v>
      </c>
    </row>
    <row r="134" spans="2:7" ht="62" x14ac:dyDescent="0.35">
      <c r="B134" s="47">
        <v>1</v>
      </c>
      <c r="C134" s="48" t="s">
        <v>153</v>
      </c>
      <c r="D134" s="49" t="s">
        <v>14</v>
      </c>
      <c r="E134" s="50">
        <v>6</v>
      </c>
      <c r="F134" s="55"/>
      <c r="G134" s="52">
        <f t="shared" si="6"/>
        <v>0</v>
      </c>
    </row>
    <row r="135" spans="2:7" ht="52.5" customHeight="1" x14ac:dyDescent="0.35">
      <c r="B135" s="47">
        <f>B134+1</f>
        <v>2</v>
      </c>
      <c r="C135" s="48" t="s">
        <v>154</v>
      </c>
      <c r="D135" s="49" t="s">
        <v>22</v>
      </c>
      <c r="E135" s="50">
        <v>900</v>
      </c>
      <c r="F135" s="55"/>
      <c r="G135" s="52">
        <f t="shared" si="6"/>
        <v>0</v>
      </c>
    </row>
    <row r="136" spans="2:7" ht="62" x14ac:dyDescent="0.35">
      <c r="B136" s="47">
        <f t="shared" ref="B136:B170" si="8">B135+1</f>
        <v>3</v>
      </c>
      <c r="C136" s="48" t="s">
        <v>155</v>
      </c>
      <c r="D136" s="49" t="s">
        <v>14</v>
      </c>
      <c r="E136" s="50">
        <v>38.299999999999997</v>
      </c>
      <c r="F136" s="55"/>
      <c r="G136" s="52">
        <f t="shared" si="6"/>
        <v>0</v>
      </c>
    </row>
    <row r="137" spans="2:7" ht="82.5" customHeight="1" x14ac:dyDescent="0.35">
      <c r="B137" s="47">
        <f t="shared" si="8"/>
        <v>4</v>
      </c>
      <c r="C137" s="48" t="s">
        <v>156</v>
      </c>
      <c r="D137" s="49" t="s">
        <v>17</v>
      </c>
      <c r="E137" s="50">
        <v>7.5</v>
      </c>
      <c r="F137" s="55"/>
      <c r="G137" s="52">
        <f t="shared" si="6"/>
        <v>0</v>
      </c>
    </row>
    <row r="138" spans="2:7" ht="67.5" customHeight="1" x14ac:dyDescent="0.35">
      <c r="B138" s="49">
        <f t="shared" si="8"/>
        <v>5</v>
      </c>
      <c r="C138" s="48" t="s">
        <v>157</v>
      </c>
      <c r="D138" s="49" t="s">
        <v>27</v>
      </c>
      <c r="E138" s="54">
        <v>17</v>
      </c>
      <c r="F138" s="55"/>
      <c r="G138" s="55">
        <f t="shared" si="6"/>
        <v>0</v>
      </c>
    </row>
    <row r="139" spans="2:7" ht="62" x14ac:dyDescent="0.35">
      <c r="B139" s="49">
        <f t="shared" si="8"/>
        <v>6</v>
      </c>
      <c r="C139" s="48" t="s">
        <v>158</v>
      </c>
      <c r="D139" s="49" t="s">
        <v>14</v>
      </c>
      <c r="E139" s="54">
        <v>20</v>
      </c>
      <c r="F139" s="55"/>
      <c r="G139" s="55">
        <f t="shared" si="6"/>
        <v>0</v>
      </c>
    </row>
    <row r="140" spans="2:7" ht="62" x14ac:dyDescent="0.35">
      <c r="B140" s="47">
        <f t="shared" si="8"/>
        <v>7</v>
      </c>
      <c r="C140" s="48" t="s">
        <v>159</v>
      </c>
      <c r="D140" s="49" t="s">
        <v>14</v>
      </c>
      <c r="E140" s="50">
        <v>20</v>
      </c>
      <c r="F140" s="55"/>
      <c r="G140" s="52">
        <f t="shared" si="6"/>
        <v>0</v>
      </c>
    </row>
    <row r="141" spans="2:7" ht="15.5" x14ac:dyDescent="0.35">
      <c r="B141" s="47">
        <f t="shared" si="8"/>
        <v>8</v>
      </c>
      <c r="C141" s="48" t="s">
        <v>30</v>
      </c>
      <c r="D141" s="49" t="s">
        <v>14</v>
      </c>
      <c r="E141" s="50">
        <v>20</v>
      </c>
      <c r="F141" s="55"/>
      <c r="G141" s="52">
        <f t="shared" si="6"/>
        <v>0</v>
      </c>
    </row>
    <row r="142" spans="2:7" ht="93" x14ac:dyDescent="0.35">
      <c r="B142" s="47">
        <f t="shared" si="8"/>
        <v>9</v>
      </c>
      <c r="C142" s="48" t="s">
        <v>160</v>
      </c>
      <c r="D142" s="49" t="s">
        <v>17</v>
      </c>
      <c r="E142" s="50">
        <v>378</v>
      </c>
      <c r="F142" s="55"/>
      <c r="G142" s="52">
        <f t="shared" si="6"/>
        <v>0</v>
      </c>
    </row>
    <row r="143" spans="2:7" ht="18.75" customHeight="1" x14ac:dyDescent="0.3">
      <c r="B143" s="60" t="s">
        <v>161</v>
      </c>
      <c r="C143" s="80" t="s">
        <v>162</v>
      </c>
      <c r="D143" s="49"/>
      <c r="E143" s="50"/>
      <c r="F143" s="55"/>
      <c r="G143" s="62">
        <f>SUM(G144:G156)</f>
        <v>0</v>
      </c>
    </row>
    <row r="144" spans="2:7" ht="46.5" x14ac:dyDescent="0.35">
      <c r="B144" s="47">
        <v>1</v>
      </c>
      <c r="C144" s="48" t="s">
        <v>163</v>
      </c>
      <c r="D144" s="49" t="s">
        <v>17</v>
      </c>
      <c r="E144" s="50">
        <v>3.4</v>
      </c>
      <c r="F144" s="55"/>
      <c r="G144" s="52">
        <f t="shared" si="6"/>
        <v>0</v>
      </c>
    </row>
    <row r="145" spans="2:7" ht="77.5" x14ac:dyDescent="0.35">
      <c r="B145" s="47">
        <f t="shared" si="8"/>
        <v>2</v>
      </c>
      <c r="C145" s="48" t="s">
        <v>164</v>
      </c>
      <c r="D145" s="49" t="s">
        <v>17</v>
      </c>
      <c r="E145" s="50">
        <v>2.6</v>
      </c>
      <c r="F145" s="55"/>
      <c r="G145" s="52">
        <f t="shared" si="6"/>
        <v>0</v>
      </c>
    </row>
    <row r="146" spans="2:7" ht="62" x14ac:dyDescent="0.35">
      <c r="B146" s="47">
        <f t="shared" si="8"/>
        <v>3</v>
      </c>
      <c r="C146" s="48" t="s">
        <v>165</v>
      </c>
      <c r="D146" s="49" t="s">
        <v>14</v>
      </c>
      <c r="E146" s="50">
        <v>6</v>
      </c>
      <c r="F146" s="55"/>
      <c r="G146" s="52">
        <f t="shared" si="6"/>
        <v>0</v>
      </c>
    </row>
    <row r="147" spans="2:7" ht="62" x14ac:dyDescent="0.35">
      <c r="B147" s="47">
        <f t="shared" si="8"/>
        <v>4</v>
      </c>
      <c r="C147" s="48" t="s">
        <v>166</v>
      </c>
      <c r="D147" s="49" t="s">
        <v>22</v>
      </c>
      <c r="E147" s="50">
        <v>10474</v>
      </c>
      <c r="F147" s="55"/>
      <c r="G147" s="52">
        <f t="shared" si="6"/>
        <v>0</v>
      </c>
    </row>
    <row r="148" spans="2:7" ht="62" x14ac:dyDescent="0.35">
      <c r="B148" s="47">
        <f t="shared" si="8"/>
        <v>5</v>
      </c>
      <c r="C148" s="48" t="s">
        <v>167</v>
      </c>
      <c r="D148" s="49" t="s">
        <v>22</v>
      </c>
      <c r="E148" s="50">
        <v>1400</v>
      </c>
      <c r="F148" s="55"/>
      <c r="G148" s="52">
        <f t="shared" si="6"/>
        <v>0</v>
      </c>
    </row>
    <row r="149" spans="2:7" ht="62" x14ac:dyDescent="0.35">
      <c r="B149" s="47">
        <f t="shared" si="8"/>
        <v>6</v>
      </c>
      <c r="C149" s="48" t="s">
        <v>168</v>
      </c>
      <c r="D149" s="49" t="s">
        <v>145</v>
      </c>
      <c r="E149" s="50">
        <v>4</v>
      </c>
      <c r="F149" s="55"/>
      <c r="G149" s="52">
        <f t="shared" si="6"/>
        <v>0</v>
      </c>
    </row>
    <row r="150" spans="2:7" ht="62" x14ac:dyDescent="0.35">
      <c r="B150" s="49">
        <f t="shared" si="8"/>
        <v>7</v>
      </c>
      <c r="C150" s="48" t="s">
        <v>169</v>
      </c>
      <c r="D150" s="49" t="s">
        <v>14</v>
      </c>
      <c r="E150" s="54">
        <v>92</v>
      </c>
      <c r="F150" s="55"/>
      <c r="G150" s="55">
        <f t="shared" si="6"/>
        <v>0</v>
      </c>
    </row>
    <row r="151" spans="2:7" ht="108.5" x14ac:dyDescent="0.35">
      <c r="B151" s="49">
        <f t="shared" si="8"/>
        <v>8</v>
      </c>
      <c r="C151" s="48" t="s">
        <v>170</v>
      </c>
      <c r="D151" s="49" t="s">
        <v>17</v>
      </c>
      <c r="E151" s="54">
        <v>72.5</v>
      </c>
      <c r="F151" s="55"/>
      <c r="G151" s="55">
        <f t="shared" si="6"/>
        <v>0</v>
      </c>
    </row>
    <row r="152" spans="2:7" ht="82.5" customHeight="1" x14ac:dyDescent="0.35">
      <c r="B152" s="47">
        <f t="shared" si="8"/>
        <v>9</v>
      </c>
      <c r="C152" s="48" t="s">
        <v>171</v>
      </c>
      <c r="D152" s="49" t="s">
        <v>17</v>
      </c>
      <c r="E152" s="50">
        <v>0.3</v>
      </c>
      <c r="F152" s="55"/>
      <c r="G152" s="52">
        <f t="shared" si="6"/>
        <v>0</v>
      </c>
    </row>
    <row r="153" spans="2:7" ht="62" x14ac:dyDescent="0.35">
      <c r="B153" s="47">
        <f t="shared" si="8"/>
        <v>10</v>
      </c>
      <c r="C153" s="48" t="s">
        <v>172</v>
      </c>
      <c r="D153" s="49" t="s">
        <v>14</v>
      </c>
      <c r="E153" s="50">
        <v>17.5</v>
      </c>
      <c r="F153" s="55"/>
      <c r="G153" s="52">
        <f t="shared" si="6"/>
        <v>0</v>
      </c>
    </row>
    <row r="154" spans="2:7" ht="62" x14ac:dyDescent="0.35">
      <c r="B154" s="47">
        <f t="shared" si="8"/>
        <v>11</v>
      </c>
      <c r="C154" s="48" t="s">
        <v>173</v>
      </c>
      <c r="D154" s="49" t="s">
        <v>14</v>
      </c>
      <c r="E154" s="50">
        <v>1.3</v>
      </c>
      <c r="F154" s="55"/>
      <c r="G154" s="52">
        <f t="shared" si="6"/>
        <v>0</v>
      </c>
    </row>
    <row r="155" spans="2:7" ht="77.5" x14ac:dyDescent="0.35">
      <c r="B155" s="47">
        <f t="shared" si="8"/>
        <v>12</v>
      </c>
      <c r="C155" s="48" t="s">
        <v>174</v>
      </c>
      <c r="D155" s="49" t="s">
        <v>17</v>
      </c>
      <c r="E155" s="50">
        <v>1.8</v>
      </c>
      <c r="F155" s="55"/>
      <c r="G155" s="52">
        <f t="shared" si="6"/>
        <v>0</v>
      </c>
    </row>
    <row r="156" spans="2:7" ht="113.25" customHeight="1" x14ac:dyDescent="0.35">
      <c r="B156" s="49">
        <f t="shared" si="8"/>
        <v>13</v>
      </c>
      <c r="C156" s="48" t="s">
        <v>175</v>
      </c>
      <c r="D156" s="49" t="s">
        <v>17</v>
      </c>
      <c r="E156" s="54">
        <v>66</v>
      </c>
      <c r="F156" s="55"/>
      <c r="G156" s="55">
        <f t="shared" si="6"/>
        <v>0</v>
      </c>
    </row>
    <row r="157" spans="2:7" ht="22.5" customHeight="1" x14ac:dyDescent="0.3">
      <c r="B157" s="74" t="s">
        <v>176</v>
      </c>
      <c r="C157" s="81" t="s">
        <v>177</v>
      </c>
      <c r="D157" s="82"/>
      <c r="E157" s="83"/>
      <c r="F157" s="84"/>
      <c r="G157" s="79">
        <f>SUM(G158:G170)</f>
        <v>0</v>
      </c>
    </row>
    <row r="158" spans="2:7" ht="31" x14ac:dyDescent="0.35">
      <c r="B158" s="49">
        <v>1</v>
      </c>
      <c r="C158" s="48" t="s">
        <v>178</v>
      </c>
      <c r="D158" s="49" t="s">
        <v>19</v>
      </c>
      <c r="E158" s="54">
        <v>1</v>
      </c>
      <c r="F158" s="55"/>
      <c r="G158" s="55">
        <f t="shared" si="6"/>
        <v>0</v>
      </c>
    </row>
    <row r="159" spans="2:7" ht="62" x14ac:dyDescent="0.35">
      <c r="B159" s="47">
        <f t="shared" si="8"/>
        <v>2</v>
      </c>
      <c r="C159" s="48" t="s">
        <v>179</v>
      </c>
      <c r="D159" s="49" t="s">
        <v>17</v>
      </c>
      <c r="E159" s="50">
        <v>88</v>
      </c>
      <c r="F159" s="55"/>
      <c r="G159" s="52">
        <f t="shared" si="6"/>
        <v>0</v>
      </c>
    </row>
    <row r="160" spans="2:7" ht="46.5" x14ac:dyDescent="0.35">
      <c r="B160" s="47">
        <f t="shared" si="8"/>
        <v>3</v>
      </c>
      <c r="C160" s="48" t="s">
        <v>180</v>
      </c>
      <c r="D160" s="49" t="s">
        <v>14</v>
      </c>
      <c r="E160" s="50">
        <v>64</v>
      </c>
      <c r="F160" s="55"/>
      <c r="G160" s="52">
        <f t="shared" si="6"/>
        <v>0</v>
      </c>
    </row>
    <row r="161" spans="2:7" ht="62" x14ac:dyDescent="0.35">
      <c r="B161" s="49">
        <f t="shared" si="8"/>
        <v>4</v>
      </c>
      <c r="C161" s="48" t="s">
        <v>181</v>
      </c>
      <c r="D161" s="49" t="s">
        <v>17</v>
      </c>
      <c r="E161" s="54">
        <v>9</v>
      </c>
      <c r="F161" s="55"/>
      <c r="G161" s="55">
        <f t="shared" si="6"/>
        <v>0</v>
      </c>
    </row>
    <row r="162" spans="2:7" ht="62" x14ac:dyDescent="0.35">
      <c r="B162" s="49">
        <f t="shared" si="8"/>
        <v>5</v>
      </c>
      <c r="C162" s="48" t="s">
        <v>182</v>
      </c>
      <c r="D162" s="49" t="s">
        <v>17</v>
      </c>
      <c r="E162" s="54">
        <v>6</v>
      </c>
      <c r="F162" s="55"/>
      <c r="G162" s="55">
        <f t="shared" si="6"/>
        <v>0</v>
      </c>
    </row>
    <row r="163" spans="2:7" ht="48.75" customHeight="1" x14ac:dyDescent="0.35">
      <c r="B163" s="47">
        <f t="shared" si="8"/>
        <v>6</v>
      </c>
      <c r="C163" s="48" t="s">
        <v>183</v>
      </c>
      <c r="D163" s="49" t="s">
        <v>145</v>
      </c>
      <c r="E163" s="50">
        <v>8</v>
      </c>
      <c r="F163" s="55"/>
      <c r="G163" s="52">
        <f t="shared" si="6"/>
        <v>0</v>
      </c>
    </row>
    <row r="164" spans="2:7" ht="93" x14ac:dyDescent="0.35">
      <c r="B164" s="47">
        <f t="shared" si="8"/>
        <v>7</v>
      </c>
      <c r="C164" s="48" t="s">
        <v>184</v>
      </c>
      <c r="D164" s="49" t="s">
        <v>17</v>
      </c>
      <c r="E164" s="50">
        <v>4.5999999999999996</v>
      </c>
      <c r="F164" s="55"/>
      <c r="G164" s="52">
        <f t="shared" si="6"/>
        <v>0</v>
      </c>
    </row>
    <row r="165" spans="2:7" ht="64" x14ac:dyDescent="0.35">
      <c r="B165" s="47">
        <f t="shared" si="8"/>
        <v>8</v>
      </c>
      <c r="C165" s="65" t="s">
        <v>185</v>
      </c>
      <c r="D165" s="49" t="s">
        <v>22</v>
      </c>
      <c r="E165" s="50">
        <v>9360</v>
      </c>
      <c r="F165" s="55"/>
      <c r="G165" s="52">
        <f t="shared" si="6"/>
        <v>0</v>
      </c>
    </row>
    <row r="166" spans="2:7" ht="62" x14ac:dyDescent="0.35">
      <c r="B166" s="47">
        <f t="shared" si="8"/>
        <v>9</v>
      </c>
      <c r="C166" s="48" t="s">
        <v>186</v>
      </c>
      <c r="D166" s="49" t="s">
        <v>22</v>
      </c>
      <c r="E166" s="50">
        <v>1400</v>
      </c>
      <c r="F166" s="55"/>
      <c r="G166" s="52">
        <f t="shared" si="6"/>
        <v>0</v>
      </c>
    </row>
    <row r="167" spans="2:7" ht="62" x14ac:dyDescent="0.35">
      <c r="B167" s="47">
        <f t="shared" si="8"/>
        <v>10</v>
      </c>
      <c r="C167" s="48" t="s">
        <v>187</v>
      </c>
      <c r="D167" s="49" t="s">
        <v>14</v>
      </c>
      <c r="E167" s="50">
        <v>43.2</v>
      </c>
      <c r="F167" s="55"/>
      <c r="G167" s="52">
        <f t="shared" si="6"/>
        <v>0</v>
      </c>
    </row>
    <row r="168" spans="2:7" ht="77.5" x14ac:dyDescent="0.35">
      <c r="B168" s="47">
        <f t="shared" si="8"/>
        <v>11</v>
      </c>
      <c r="C168" s="48" t="s">
        <v>188</v>
      </c>
      <c r="D168" s="49" t="s">
        <v>17</v>
      </c>
      <c r="E168" s="50">
        <v>78</v>
      </c>
      <c r="F168" s="55"/>
      <c r="G168" s="52">
        <f t="shared" si="6"/>
        <v>0</v>
      </c>
    </row>
    <row r="169" spans="2:7" ht="93" x14ac:dyDescent="0.35">
      <c r="B169" s="47">
        <f t="shared" si="8"/>
        <v>12</v>
      </c>
      <c r="C169" s="48" t="s">
        <v>189</v>
      </c>
      <c r="D169" s="49" t="s">
        <v>17</v>
      </c>
      <c r="E169" s="50">
        <v>22</v>
      </c>
      <c r="F169" s="55"/>
      <c r="G169" s="52">
        <f t="shared" si="6"/>
        <v>0</v>
      </c>
    </row>
    <row r="170" spans="2:7" ht="77.5" x14ac:dyDescent="0.35">
      <c r="B170" s="49">
        <f t="shared" si="8"/>
        <v>13</v>
      </c>
      <c r="C170" s="48" t="s">
        <v>190</v>
      </c>
      <c r="D170" s="49" t="s">
        <v>17</v>
      </c>
      <c r="E170" s="54">
        <v>0.3</v>
      </c>
      <c r="F170" s="55"/>
      <c r="G170" s="55">
        <f t="shared" si="6"/>
        <v>0</v>
      </c>
    </row>
    <row r="171" spans="2:7" ht="41.25" customHeight="1" x14ac:dyDescent="0.3">
      <c r="B171" s="74" t="s">
        <v>191</v>
      </c>
      <c r="C171" s="85" t="s">
        <v>192</v>
      </c>
      <c r="D171" s="86"/>
      <c r="E171" s="86"/>
      <c r="F171" s="87"/>
      <c r="G171" s="79">
        <f>SUM(G172:G186)</f>
        <v>0</v>
      </c>
    </row>
    <row r="172" spans="2:7" ht="46.5" x14ac:dyDescent="0.35">
      <c r="B172" s="49">
        <v>1</v>
      </c>
      <c r="C172" s="48" t="s">
        <v>193</v>
      </c>
      <c r="D172" s="49" t="s">
        <v>19</v>
      </c>
      <c r="E172" s="54">
        <v>1</v>
      </c>
      <c r="F172" s="55"/>
      <c r="G172" s="55">
        <f t="shared" ref="G172:G186" si="9">$E172*F172</f>
        <v>0</v>
      </c>
    </row>
    <row r="173" spans="2:7" ht="62" x14ac:dyDescent="0.35">
      <c r="B173" s="47">
        <f t="shared" ref="B173:B186" si="10">B172+1</f>
        <v>2</v>
      </c>
      <c r="C173" s="48" t="s">
        <v>194</v>
      </c>
      <c r="D173" s="49" t="s">
        <v>27</v>
      </c>
      <c r="E173" s="50">
        <v>27</v>
      </c>
      <c r="F173" s="55"/>
      <c r="G173" s="52">
        <f t="shared" si="9"/>
        <v>0</v>
      </c>
    </row>
    <row r="174" spans="2:7" ht="62" x14ac:dyDescent="0.35">
      <c r="B174" s="47">
        <f t="shared" si="10"/>
        <v>3</v>
      </c>
      <c r="C174" s="48" t="s">
        <v>195</v>
      </c>
      <c r="D174" s="49" t="s">
        <v>145</v>
      </c>
      <c r="E174" s="50">
        <v>58</v>
      </c>
      <c r="F174" s="55"/>
      <c r="G174" s="52">
        <f t="shared" si="9"/>
        <v>0</v>
      </c>
    </row>
    <row r="175" spans="2:7" ht="77.5" x14ac:dyDescent="0.35">
      <c r="B175" s="47">
        <f t="shared" si="10"/>
        <v>4</v>
      </c>
      <c r="C175" s="48" t="s">
        <v>196</v>
      </c>
      <c r="D175" s="49" t="s">
        <v>17</v>
      </c>
      <c r="E175" s="50">
        <v>297.5</v>
      </c>
      <c r="F175" s="55"/>
      <c r="G175" s="52">
        <f t="shared" si="9"/>
        <v>0</v>
      </c>
    </row>
    <row r="176" spans="2:7" ht="96" customHeight="1" x14ac:dyDescent="0.35">
      <c r="B176" s="47">
        <f t="shared" si="10"/>
        <v>5</v>
      </c>
      <c r="C176" s="48" t="s">
        <v>197</v>
      </c>
      <c r="D176" s="49" t="s">
        <v>17</v>
      </c>
      <c r="E176" s="50">
        <v>46.6</v>
      </c>
      <c r="F176" s="55"/>
      <c r="G176" s="52">
        <f t="shared" si="9"/>
        <v>0</v>
      </c>
    </row>
    <row r="177" spans="2:7" ht="46.5" x14ac:dyDescent="0.35">
      <c r="B177" s="47">
        <f t="shared" si="10"/>
        <v>6</v>
      </c>
      <c r="C177" s="48" t="s">
        <v>198</v>
      </c>
      <c r="D177" s="49" t="s">
        <v>14</v>
      </c>
      <c r="E177" s="50">
        <v>474</v>
      </c>
      <c r="F177" s="55"/>
      <c r="G177" s="52">
        <f t="shared" si="9"/>
        <v>0</v>
      </c>
    </row>
    <row r="178" spans="2:7" ht="81" customHeight="1" x14ac:dyDescent="0.35">
      <c r="B178" s="47">
        <f t="shared" si="10"/>
        <v>7</v>
      </c>
      <c r="C178" s="65" t="s">
        <v>199</v>
      </c>
      <c r="D178" s="49" t="s">
        <v>17</v>
      </c>
      <c r="E178" s="50">
        <v>157</v>
      </c>
      <c r="F178" s="55"/>
      <c r="G178" s="52">
        <f t="shared" si="9"/>
        <v>0</v>
      </c>
    </row>
    <row r="179" spans="2:7" ht="62" x14ac:dyDescent="0.35">
      <c r="B179" s="47">
        <f t="shared" si="10"/>
        <v>8</v>
      </c>
      <c r="C179" s="48" t="s">
        <v>200</v>
      </c>
      <c r="D179" s="49" t="s">
        <v>17</v>
      </c>
      <c r="E179" s="50">
        <v>9.5</v>
      </c>
      <c r="F179" s="55"/>
      <c r="G179" s="52">
        <f t="shared" si="9"/>
        <v>0</v>
      </c>
    </row>
    <row r="180" spans="2:7" ht="62" x14ac:dyDescent="0.35">
      <c r="B180" s="47">
        <f t="shared" si="10"/>
        <v>9</v>
      </c>
      <c r="C180" s="48" t="s">
        <v>201</v>
      </c>
      <c r="D180" s="49" t="s">
        <v>14</v>
      </c>
      <c r="E180" s="50">
        <v>522</v>
      </c>
      <c r="F180" s="55"/>
      <c r="G180" s="52">
        <f t="shared" si="9"/>
        <v>0</v>
      </c>
    </row>
    <row r="181" spans="2:7" ht="66" customHeight="1" x14ac:dyDescent="0.35">
      <c r="B181" s="47">
        <f t="shared" si="10"/>
        <v>10</v>
      </c>
      <c r="C181" s="48" t="s">
        <v>202</v>
      </c>
      <c r="D181" s="49" t="s">
        <v>14</v>
      </c>
      <c r="E181" s="50">
        <v>14</v>
      </c>
      <c r="F181" s="55"/>
      <c r="G181" s="52">
        <f t="shared" si="9"/>
        <v>0</v>
      </c>
    </row>
    <row r="182" spans="2:7" ht="46.5" x14ac:dyDescent="0.35">
      <c r="B182" s="49">
        <f t="shared" si="10"/>
        <v>11</v>
      </c>
      <c r="C182" s="48" t="s">
        <v>203</v>
      </c>
      <c r="D182" s="49" t="s">
        <v>14</v>
      </c>
      <c r="E182" s="54">
        <v>86</v>
      </c>
      <c r="F182" s="55"/>
      <c r="G182" s="55">
        <f t="shared" si="9"/>
        <v>0</v>
      </c>
    </row>
    <row r="183" spans="2:7" ht="98.25" customHeight="1" x14ac:dyDescent="0.35">
      <c r="B183" s="49">
        <f t="shared" si="10"/>
        <v>12</v>
      </c>
      <c r="C183" s="48" t="s">
        <v>204</v>
      </c>
      <c r="D183" s="49" t="s">
        <v>14</v>
      </c>
      <c r="E183" s="54">
        <v>95</v>
      </c>
      <c r="F183" s="55"/>
      <c r="G183" s="55">
        <f t="shared" si="9"/>
        <v>0</v>
      </c>
    </row>
    <row r="184" spans="2:7" ht="46.5" x14ac:dyDescent="0.35">
      <c r="B184" s="47">
        <f t="shared" si="10"/>
        <v>13</v>
      </c>
      <c r="C184" s="48" t="s">
        <v>205</v>
      </c>
      <c r="D184" s="49" t="s">
        <v>27</v>
      </c>
      <c r="E184" s="50">
        <v>151</v>
      </c>
      <c r="F184" s="55"/>
      <c r="G184" s="52">
        <f t="shared" si="9"/>
        <v>0</v>
      </c>
    </row>
    <row r="185" spans="2:7" ht="62" x14ac:dyDescent="0.35">
      <c r="B185" s="47">
        <f t="shared" si="10"/>
        <v>14</v>
      </c>
      <c r="C185" s="48" t="s">
        <v>206</v>
      </c>
      <c r="D185" s="49" t="s">
        <v>14</v>
      </c>
      <c r="E185" s="50">
        <f>579*0.2</f>
        <v>115.80000000000001</v>
      </c>
      <c r="F185" s="55"/>
      <c r="G185" s="52">
        <f t="shared" si="9"/>
        <v>0</v>
      </c>
    </row>
    <row r="186" spans="2:7" ht="62" x14ac:dyDescent="0.35">
      <c r="B186" s="47">
        <f t="shared" si="10"/>
        <v>15</v>
      </c>
      <c r="C186" s="48" t="s">
        <v>207</v>
      </c>
      <c r="D186" s="49" t="s">
        <v>27</v>
      </c>
      <c r="E186" s="50">
        <v>579</v>
      </c>
      <c r="F186" s="55"/>
      <c r="G186" s="52">
        <f t="shared" si="9"/>
        <v>0</v>
      </c>
    </row>
    <row r="187" spans="2:7" ht="18" x14ac:dyDescent="0.3">
      <c r="B187" s="88" t="s">
        <v>208</v>
      </c>
      <c r="C187" s="81" t="s">
        <v>209</v>
      </c>
      <c r="D187" s="82"/>
      <c r="E187" s="83"/>
      <c r="F187" s="84"/>
      <c r="G187" s="79">
        <f>G188+G199+G212</f>
        <v>0</v>
      </c>
    </row>
    <row r="188" spans="2:7" ht="15.5" x14ac:dyDescent="0.35">
      <c r="B188" s="60" t="s">
        <v>210</v>
      </c>
      <c r="C188" s="89" t="s">
        <v>211</v>
      </c>
      <c r="D188" s="49"/>
      <c r="E188" s="50"/>
      <c r="F188" s="55"/>
      <c r="G188" s="62">
        <f>SUM(G189:G198)</f>
        <v>0</v>
      </c>
    </row>
    <row r="189" spans="2:7" ht="31" x14ac:dyDescent="0.35">
      <c r="B189" s="47">
        <v>1</v>
      </c>
      <c r="C189" s="48" t="s">
        <v>212</v>
      </c>
      <c r="D189" s="49" t="s">
        <v>19</v>
      </c>
      <c r="E189" s="50">
        <v>1</v>
      </c>
      <c r="F189" s="55"/>
      <c r="G189" s="52">
        <f t="shared" ref="G189:G229" si="11">$E189*F189</f>
        <v>0</v>
      </c>
    </row>
    <row r="190" spans="2:7" ht="62" x14ac:dyDescent="0.35">
      <c r="B190" s="47">
        <f>B189+1</f>
        <v>2</v>
      </c>
      <c r="C190" s="48" t="s">
        <v>213</v>
      </c>
      <c r="D190" s="49" t="s">
        <v>27</v>
      </c>
      <c r="E190" s="50">
        <v>4</v>
      </c>
      <c r="F190" s="55"/>
      <c r="G190" s="52">
        <f t="shared" si="11"/>
        <v>0</v>
      </c>
    </row>
    <row r="191" spans="2:7" ht="62" x14ac:dyDescent="0.35">
      <c r="B191" s="47">
        <f t="shared" ref="B191:B198" si="12">B190+1</f>
        <v>3</v>
      </c>
      <c r="C191" s="48" t="s">
        <v>214</v>
      </c>
      <c r="D191" s="49" t="s">
        <v>17</v>
      </c>
      <c r="E191" s="50">
        <v>131</v>
      </c>
      <c r="F191" s="55"/>
      <c r="G191" s="52">
        <f t="shared" si="11"/>
        <v>0</v>
      </c>
    </row>
    <row r="192" spans="2:7" ht="65.25" customHeight="1" x14ac:dyDescent="0.35">
      <c r="B192" s="47">
        <f t="shared" si="12"/>
        <v>4</v>
      </c>
      <c r="C192" s="48" t="s">
        <v>215</v>
      </c>
      <c r="D192" s="49" t="s">
        <v>17</v>
      </c>
      <c r="E192" s="50">
        <v>33</v>
      </c>
      <c r="F192" s="55"/>
      <c r="G192" s="52">
        <f t="shared" si="11"/>
        <v>0</v>
      </c>
    </row>
    <row r="193" spans="2:7" ht="46.5" x14ac:dyDescent="0.35">
      <c r="B193" s="47">
        <f t="shared" si="12"/>
        <v>5</v>
      </c>
      <c r="C193" s="48" t="s">
        <v>216</v>
      </c>
      <c r="D193" s="49" t="s">
        <v>14</v>
      </c>
      <c r="E193" s="50">
        <v>10.5</v>
      </c>
      <c r="F193" s="55"/>
      <c r="G193" s="52">
        <f t="shared" si="11"/>
        <v>0</v>
      </c>
    </row>
    <row r="194" spans="2:7" ht="62" x14ac:dyDescent="0.35">
      <c r="B194" s="47">
        <f t="shared" si="12"/>
        <v>6</v>
      </c>
      <c r="C194" s="48" t="s">
        <v>217</v>
      </c>
      <c r="D194" s="49" t="s">
        <v>14</v>
      </c>
      <c r="E194" s="50">
        <v>10</v>
      </c>
      <c r="F194" s="55"/>
      <c r="G194" s="52">
        <f t="shared" si="11"/>
        <v>0</v>
      </c>
    </row>
    <row r="195" spans="2:7" ht="46.5" x14ac:dyDescent="0.35">
      <c r="B195" s="47">
        <f t="shared" si="12"/>
        <v>7</v>
      </c>
      <c r="C195" s="48" t="s">
        <v>218</v>
      </c>
      <c r="D195" s="49" t="s">
        <v>17</v>
      </c>
      <c r="E195" s="50">
        <v>3.2</v>
      </c>
      <c r="F195" s="55"/>
      <c r="G195" s="52">
        <f t="shared" si="11"/>
        <v>0</v>
      </c>
    </row>
    <row r="196" spans="2:7" ht="46.5" x14ac:dyDescent="0.35">
      <c r="B196" s="49">
        <f t="shared" si="12"/>
        <v>8</v>
      </c>
      <c r="C196" s="48" t="s">
        <v>219</v>
      </c>
      <c r="D196" s="49" t="s">
        <v>14</v>
      </c>
      <c r="E196" s="54">
        <v>10.3</v>
      </c>
      <c r="F196" s="55"/>
      <c r="G196" s="55">
        <f t="shared" si="11"/>
        <v>0</v>
      </c>
    </row>
    <row r="197" spans="2:7" ht="101.25" customHeight="1" x14ac:dyDescent="0.35">
      <c r="B197" s="49">
        <f t="shared" si="12"/>
        <v>9</v>
      </c>
      <c r="C197" s="48" t="s">
        <v>220</v>
      </c>
      <c r="D197" s="49" t="s">
        <v>17</v>
      </c>
      <c r="E197" s="54">
        <v>2</v>
      </c>
      <c r="F197" s="55"/>
      <c r="G197" s="55">
        <f t="shared" si="11"/>
        <v>0</v>
      </c>
    </row>
    <row r="198" spans="2:7" ht="82.5" customHeight="1" x14ac:dyDescent="0.35">
      <c r="B198" s="47">
        <f t="shared" si="12"/>
        <v>10</v>
      </c>
      <c r="C198" s="48" t="s">
        <v>221</v>
      </c>
      <c r="D198" s="49" t="s">
        <v>17</v>
      </c>
      <c r="E198" s="50">
        <v>109</v>
      </c>
      <c r="F198" s="55"/>
      <c r="G198" s="52">
        <f t="shared" si="11"/>
        <v>0</v>
      </c>
    </row>
    <row r="199" spans="2:7" ht="15.5" x14ac:dyDescent="0.35">
      <c r="B199" s="60" t="s">
        <v>222</v>
      </c>
      <c r="C199" s="89" t="s">
        <v>223</v>
      </c>
      <c r="D199" s="49"/>
      <c r="E199" s="50"/>
      <c r="F199" s="55"/>
      <c r="G199" s="62">
        <f>SUM(G200:G211)</f>
        <v>0</v>
      </c>
    </row>
    <row r="200" spans="2:7" ht="62" x14ac:dyDescent="0.35">
      <c r="B200" s="47">
        <v>1</v>
      </c>
      <c r="C200" s="48" t="s">
        <v>224</v>
      </c>
      <c r="D200" s="49" t="s">
        <v>17</v>
      </c>
      <c r="E200" s="50">
        <v>0.7</v>
      </c>
      <c r="F200" s="55"/>
      <c r="G200" s="52">
        <f t="shared" si="11"/>
        <v>0</v>
      </c>
    </row>
    <row r="201" spans="2:7" ht="46.5" x14ac:dyDescent="0.35">
      <c r="B201" s="47">
        <f>B200+1</f>
        <v>2</v>
      </c>
      <c r="C201" s="48" t="s">
        <v>225</v>
      </c>
      <c r="D201" s="49" t="s">
        <v>14</v>
      </c>
      <c r="E201" s="50">
        <v>45.2</v>
      </c>
      <c r="F201" s="55"/>
      <c r="G201" s="52">
        <f t="shared" si="11"/>
        <v>0</v>
      </c>
    </row>
    <row r="202" spans="2:7" ht="48.75" customHeight="1" x14ac:dyDescent="0.35">
      <c r="B202" s="47">
        <f t="shared" ref="B202:B211" si="13">B201+1</f>
        <v>3</v>
      </c>
      <c r="C202" s="48" t="s">
        <v>226</v>
      </c>
      <c r="D202" s="49" t="s">
        <v>22</v>
      </c>
      <c r="E202" s="50">
        <v>660</v>
      </c>
      <c r="F202" s="55"/>
      <c r="G202" s="52">
        <f t="shared" si="11"/>
        <v>0</v>
      </c>
    </row>
    <row r="203" spans="2:7" ht="62" x14ac:dyDescent="0.35">
      <c r="B203" s="47">
        <f t="shared" si="13"/>
        <v>4</v>
      </c>
      <c r="C203" s="48" t="s">
        <v>227</v>
      </c>
      <c r="D203" s="49" t="s">
        <v>17</v>
      </c>
      <c r="E203" s="50">
        <v>5.5</v>
      </c>
      <c r="F203" s="55"/>
      <c r="G203" s="52">
        <f t="shared" si="11"/>
        <v>0</v>
      </c>
    </row>
    <row r="204" spans="2:7" ht="62" x14ac:dyDescent="0.35">
      <c r="B204" s="47">
        <f t="shared" si="13"/>
        <v>5</v>
      </c>
      <c r="C204" s="48" t="s">
        <v>228</v>
      </c>
      <c r="D204" s="49" t="s">
        <v>14</v>
      </c>
      <c r="E204" s="50">
        <v>2.4</v>
      </c>
      <c r="F204" s="55"/>
      <c r="G204" s="52">
        <f t="shared" si="11"/>
        <v>0</v>
      </c>
    </row>
    <row r="205" spans="2:7" ht="46.5" x14ac:dyDescent="0.35">
      <c r="B205" s="47">
        <f t="shared" si="13"/>
        <v>6</v>
      </c>
      <c r="C205" s="48" t="s">
        <v>229</v>
      </c>
      <c r="D205" s="49" t="s">
        <v>14</v>
      </c>
      <c r="E205" s="50">
        <v>6.2</v>
      </c>
      <c r="F205" s="55"/>
      <c r="G205" s="52">
        <f t="shared" si="11"/>
        <v>0</v>
      </c>
    </row>
    <row r="206" spans="2:7" ht="46.5" x14ac:dyDescent="0.35">
      <c r="B206" s="47">
        <f t="shared" si="13"/>
        <v>7</v>
      </c>
      <c r="C206" s="48" t="s">
        <v>230</v>
      </c>
      <c r="D206" s="49" t="s">
        <v>14</v>
      </c>
      <c r="E206" s="50">
        <v>6.8</v>
      </c>
      <c r="F206" s="55"/>
      <c r="G206" s="52">
        <f t="shared" si="11"/>
        <v>0</v>
      </c>
    </row>
    <row r="207" spans="2:7" ht="62" x14ac:dyDescent="0.35">
      <c r="B207" s="47">
        <f t="shared" si="13"/>
        <v>8</v>
      </c>
      <c r="C207" s="48" t="s">
        <v>231</v>
      </c>
      <c r="D207" s="49" t="s">
        <v>14</v>
      </c>
      <c r="E207" s="50">
        <v>3.4</v>
      </c>
      <c r="F207" s="55"/>
      <c r="G207" s="52">
        <f t="shared" si="11"/>
        <v>0</v>
      </c>
    </row>
    <row r="208" spans="2:7" ht="49.5" customHeight="1" x14ac:dyDescent="0.35">
      <c r="B208" s="47">
        <f t="shared" si="13"/>
        <v>9</v>
      </c>
      <c r="C208" s="48" t="s">
        <v>232</v>
      </c>
      <c r="D208" s="49" t="s">
        <v>22</v>
      </c>
      <c r="E208" s="50">
        <v>210</v>
      </c>
      <c r="F208" s="55"/>
      <c r="G208" s="52">
        <f t="shared" si="11"/>
        <v>0</v>
      </c>
    </row>
    <row r="209" spans="2:7" ht="51" customHeight="1" x14ac:dyDescent="0.35">
      <c r="B209" s="49">
        <f t="shared" si="13"/>
        <v>10</v>
      </c>
      <c r="C209" s="48" t="s">
        <v>233</v>
      </c>
      <c r="D209" s="49" t="s">
        <v>145</v>
      </c>
      <c r="E209" s="54">
        <v>2</v>
      </c>
      <c r="F209" s="55"/>
      <c r="G209" s="55">
        <f t="shared" si="11"/>
        <v>0</v>
      </c>
    </row>
    <row r="210" spans="2:7" ht="77.5" x14ac:dyDescent="0.35">
      <c r="B210" s="49">
        <f t="shared" si="13"/>
        <v>11</v>
      </c>
      <c r="C210" s="48" t="s">
        <v>234</v>
      </c>
      <c r="D210" s="49" t="s">
        <v>17</v>
      </c>
      <c r="E210" s="54">
        <v>1.4</v>
      </c>
      <c r="F210" s="55"/>
      <c r="G210" s="55">
        <f t="shared" si="11"/>
        <v>0</v>
      </c>
    </row>
    <row r="211" spans="2:7" ht="34.5" customHeight="1" x14ac:dyDescent="0.35">
      <c r="B211" s="47">
        <f t="shared" si="13"/>
        <v>12</v>
      </c>
      <c r="C211" s="48" t="s">
        <v>235</v>
      </c>
      <c r="D211" s="49" t="s">
        <v>145</v>
      </c>
      <c r="E211" s="50">
        <v>2</v>
      </c>
      <c r="F211" s="55"/>
      <c r="G211" s="52">
        <f t="shared" si="11"/>
        <v>0</v>
      </c>
    </row>
    <row r="212" spans="2:7" ht="15.5" x14ac:dyDescent="0.35">
      <c r="B212" s="60" t="s">
        <v>236</v>
      </c>
      <c r="C212" s="89" t="s">
        <v>237</v>
      </c>
      <c r="D212" s="49"/>
      <c r="E212" s="50"/>
      <c r="F212" s="55"/>
      <c r="G212" s="62">
        <f>SUM(G213:G229)</f>
        <v>0</v>
      </c>
    </row>
    <row r="213" spans="2:7" ht="77.5" x14ac:dyDescent="0.35">
      <c r="B213" s="47">
        <v>1</v>
      </c>
      <c r="C213" s="48" t="s">
        <v>238</v>
      </c>
      <c r="D213" s="49" t="s">
        <v>239</v>
      </c>
      <c r="E213" s="50">
        <v>60</v>
      </c>
      <c r="F213" s="55"/>
      <c r="G213" s="52">
        <f t="shared" si="11"/>
        <v>0</v>
      </c>
    </row>
    <row r="214" spans="2:7" ht="62" x14ac:dyDescent="0.35">
      <c r="B214" s="47">
        <f>B213+1</f>
        <v>2</v>
      </c>
      <c r="C214" s="48" t="s">
        <v>240</v>
      </c>
      <c r="D214" s="49" t="s">
        <v>145</v>
      </c>
      <c r="E214" s="50">
        <v>7</v>
      </c>
      <c r="F214" s="55"/>
      <c r="G214" s="52">
        <f t="shared" si="11"/>
        <v>0</v>
      </c>
    </row>
    <row r="215" spans="2:7" ht="62" x14ac:dyDescent="0.35">
      <c r="B215" s="47">
        <f t="shared" ref="B215:B229" si="14">B214+1</f>
        <v>3</v>
      </c>
      <c r="C215" s="48" t="s">
        <v>241</v>
      </c>
      <c r="D215" s="49" t="s">
        <v>239</v>
      </c>
      <c r="E215" s="50">
        <v>1.5</v>
      </c>
      <c r="F215" s="55"/>
      <c r="G215" s="52">
        <f t="shared" si="11"/>
        <v>0</v>
      </c>
    </row>
    <row r="216" spans="2:7" ht="48.75" customHeight="1" x14ac:dyDescent="0.35">
      <c r="B216" s="47">
        <f t="shared" si="14"/>
        <v>4</v>
      </c>
      <c r="C216" s="48" t="s">
        <v>242</v>
      </c>
      <c r="D216" s="49" t="s">
        <v>14</v>
      </c>
      <c r="E216" s="50">
        <v>16</v>
      </c>
      <c r="F216" s="55"/>
      <c r="G216" s="52">
        <f t="shared" si="11"/>
        <v>0</v>
      </c>
    </row>
    <row r="217" spans="2:7" ht="77.5" x14ac:dyDescent="0.35">
      <c r="B217" s="47">
        <f t="shared" si="14"/>
        <v>5</v>
      </c>
      <c r="C217" s="48" t="s">
        <v>243</v>
      </c>
      <c r="D217" s="49" t="s">
        <v>145</v>
      </c>
      <c r="E217" s="50">
        <v>1</v>
      </c>
      <c r="F217" s="55"/>
      <c r="G217" s="52">
        <f t="shared" si="11"/>
        <v>0</v>
      </c>
    </row>
    <row r="218" spans="2:7" ht="62" x14ac:dyDescent="0.35">
      <c r="B218" s="47">
        <f t="shared" si="14"/>
        <v>6</v>
      </c>
      <c r="C218" s="48" t="s">
        <v>244</v>
      </c>
      <c r="D218" s="49" t="s">
        <v>145</v>
      </c>
      <c r="E218" s="50">
        <v>1</v>
      </c>
      <c r="F218" s="55"/>
      <c r="G218" s="52">
        <f t="shared" si="11"/>
        <v>0</v>
      </c>
    </row>
    <row r="219" spans="2:7" ht="31" x14ac:dyDescent="0.35">
      <c r="B219" s="47">
        <f t="shared" si="14"/>
        <v>7</v>
      </c>
      <c r="C219" s="48" t="s">
        <v>245</v>
      </c>
      <c r="D219" s="49" t="s">
        <v>145</v>
      </c>
      <c r="E219" s="50">
        <v>1</v>
      </c>
      <c r="F219" s="55"/>
      <c r="G219" s="52">
        <f t="shared" si="11"/>
        <v>0</v>
      </c>
    </row>
    <row r="220" spans="2:7" ht="46.5" x14ac:dyDescent="0.35">
      <c r="B220" s="47">
        <f t="shared" si="14"/>
        <v>8</v>
      </c>
      <c r="C220" s="48" t="s">
        <v>246</v>
      </c>
      <c r="D220" s="49" t="s">
        <v>145</v>
      </c>
      <c r="E220" s="50">
        <v>2</v>
      </c>
      <c r="F220" s="55"/>
      <c r="G220" s="52">
        <f t="shared" si="11"/>
        <v>0</v>
      </c>
    </row>
    <row r="221" spans="2:7" ht="48.75" customHeight="1" x14ac:dyDescent="0.35">
      <c r="B221" s="47">
        <f t="shared" si="14"/>
        <v>9</v>
      </c>
      <c r="C221" s="48" t="s">
        <v>247</v>
      </c>
      <c r="D221" s="49" t="s">
        <v>145</v>
      </c>
      <c r="E221" s="50">
        <v>1</v>
      </c>
      <c r="F221" s="55"/>
      <c r="G221" s="52">
        <f t="shared" si="11"/>
        <v>0</v>
      </c>
    </row>
    <row r="222" spans="2:7" ht="52.5" customHeight="1" x14ac:dyDescent="0.35">
      <c r="B222" s="47">
        <f t="shared" si="14"/>
        <v>10</v>
      </c>
      <c r="C222" s="48" t="s">
        <v>248</v>
      </c>
      <c r="D222" s="49" t="s">
        <v>145</v>
      </c>
      <c r="E222" s="50">
        <v>2</v>
      </c>
      <c r="F222" s="55"/>
      <c r="G222" s="52">
        <f t="shared" si="11"/>
        <v>0</v>
      </c>
    </row>
    <row r="223" spans="2:7" ht="62" x14ac:dyDescent="0.35">
      <c r="B223" s="49">
        <f t="shared" si="14"/>
        <v>11</v>
      </c>
      <c r="C223" s="48" t="s">
        <v>249</v>
      </c>
      <c r="D223" s="49" t="s">
        <v>14</v>
      </c>
      <c r="E223" s="54">
        <v>0.8</v>
      </c>
      <c r="F223" s="55"/>
      <c r="G223" s="55">
        <f t="shared" si="11"/>
        <v>0</v>
      </c>
    </row>
    <row r="224" spans="2:7" ht="62" x14ac:dyDescent="0.35">
      <c r="B224" s="49">
        <f t="shared" si="14"/>
        <v>12</v>
      </c>
      <c r="C224" s="48" t="s">
        <v>250</v>
      </c>
      <c r="D224" s="49" t="s">
        <v>22</v>
      </c>
      <c r="E224" s="54">
        <v>22</v>
      </c>
      <c r="F224" s="55"/>
      <c r="G224" s="55">
        <f t="shared" si="11"/>
        <v>0</v>
      </c>
    </row>
    <row r="225" spans="2:7" ht="62" x14ac:dyDescent="0.35">
      <c r="B225" s="47">
        <f>B224+1</f>
        <v>13</v>
      </c>
      <c r="C225" s="48" t="s">
        <v>251</v>
      </c>
      <c r="D225" s="49" t="s">
        <v>17</v>
      </c>
      <c r="E225" s="50">
        <v>0.5</v>
      </c>
      <c r="F225" s="55"/>
      <c r="G225" s="52">
        <f t="shared" si="11"/>
        <v>0</v>
      </c>
    </row>
    <row r="226" spans="2:7" ht="62" x14ac:dyDescent="0.35">
      <c r="B226" s="47">
        <f t="shared" si="14"/>
        <v>14</v>
      </c>
      <c r="C226" s="48" t="s">
        <v>252</v>
      </c>
      <c r="D226" s="49" t="s">
        <v>145</v>
      </c>
      <c r="E226" s="50">
        <v>7</v>
      </c>
      <c r="F226" s="55"/>
      <c r="G226" s="52">
        <f t="shared" si="11"/>
        <v>0</v>
      </c>
    </row>
    <row r="227" spans="2:7" ht="31" x14ac:dyDescent="0.35">
      <c r="B227" s="47">
        <f t="shared" si="14"/>
        <v>15</v>
      </c>
      <c r="C227" s="48" t="s">
        <v>253</v>
      </c>
      <c r="D227" s="49" t="s">
        <v>145</v>
      </c>
      <c r="E227" s="50">
        <v>1</v>
      </c>
      <c r="F227" s="55"/>
      <c r="G227" s="52">
        <f t="shared" si="11"/>
        <v>0</v>
      </c>
    </row>
    <row r="228" spans="2:7" ht="31" x14ac:dyDescent="0.35">
      <c r="B228" s="47">
        <f t="shared" si="14"/>
        <v>16</v>
      </c>
      <c r="C228" s="48" t="s">
        <v>254</v>
      </c>
      <c r="D228" s="49" t="s">
        <v>145</v>
      </c>
      <c r="E228" s="50">
        <v>1</v>
      </c>
      <c r="F228" s="55"/>
      <c r="G228" s="52">
        <f t="shared" si="11"/>
        <v>0</v>
      </c>
    </row>
    <row r="229" spans="2:7" ht="47" thickBot="1" x14ac:dyDescent="0.4">
      <c r="B229" s="90">
        <f t="shared" si="14"/>
        <v>17</v>
      </c>
      <c r="C229" s="91" t="s">
        <v>255</v>
      </c>
      <c r="D229" s="92" t="s">
        <v>150</v>
      </c>
      <c r="E229" s="93">
        <v>800</v>
      </c>
      <c r="F229" s="94"/>
      <c r="G229" s="95">
        <f t="shared" si="11"/>
        <v>0</v>
      </c>
    </row>
    <row r="230" spans="2:7" ht="15.5" x14ac:dyDescent="0.35">
      <c r="B230" s="96"/>
      <c r="C230" s="97" t="s">
        <v>256</v>
      </c>
      <c r="D230" s="98"/>
      <c r="E230" s="99"/>
      <c r="F230" s="100"/>
      <c r="G230" s="101">
        <f>G11+G26+G92+G118+G157+G171+G187</f>
        <v>0</v>
      </c>
    </row>
    <row r="231" spans="2:7" ht="15.5" x14ac:dyDescent="0.35">
      <c r="B231" s="102"/>
      <c r="C231" s="103" t="s">
        <v>257</v>
      </c>
      <c r="D231" s="104"/>
      <c r="E231" s="105"/>
      <c r="F231" s="106"/>
      <c r="G231" s="107">
        <f>G230*0.19</f>
        <v>0</v>
      </c>
    </row>
    <row r="232" spans="2:7" ht="15.5" x14ac:dyDescent="0.35">
      <c r="B232" s="102"/>
      <c r="C232" s="103" t="s">
        <v>258</v>
      </c>
      <c r="D232" s="104"/>
      <c r="E232" s="105"/>
      <c r="F232" s="106"/>
      <c r="G232" s="108">
        <f>SUM(G230:G231)</f>
        <v>0</v>
      </c>
    </row>
    <row r="234" spans="2:7" x14ac:dyDescent="0.3">
      <c r="B234" s="109"/>
      <c r="C234" s="23"/>
      <c r="D234" s="110"/>
      <c r="F234" s="25"/>
    </row>
    <row r="235" spans="2:7" x14ac:dyDescent="0.3">
      <c r="B235" s="109"/>
      <c r="C235" s="112" t="s">
        <v>259</v>
      </c>
      <c r="D235" s="110"/>
      <c r="F235" s="25"/>
    </row>
    <row r="236" spans="2:7" x14ac:dyDescent="0.3">
      <c r="B236" s="109"/>
      <c r="C236" s="112" t="s">
        <v>260</v>
      </c>
      <c r="D236" s="113"/>
      <c r="E236" s="114"/>
      <c r="F236" s="25"/>
    </row>
    <row r="237" spans="2:7" x14ac:dyDescent="0.3">
      <c r="B237" s="109"/>
      <c r="C237" s="112" t="s">
        <v>261</v>
      </c>
      <c r="D237" s="113"/>
      <c r="E237" s="114"/>
      <c r="F237" s="24"/>
    </row>
    <row r="238" spans="2:7" x14ac:dyDescent="0.3">
      <c r="E238" s="114"/>
    </row>
  </sheetData>
  <mergeCells count="1">
    <mergeCell ref="C171:F17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Djordje KRKLJUS</dc:creator>
  <cp:lastModifiedBy>Djordje KRKLJUS</cp:lastModifiedBy>
  <dcterms:created xsi:type="dcterms:W3CDTF">2024-04-04T12:05:16Z</dcterms:created>
  <dcterms:modified xsi:type="dcterms:W3CDTF">2024-04-04T12:05:47Z</dcterms:modified>
</cp:coreProperties>
</file>